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20" yWindow="-120" windowWidth="29040" windowHeight="15840" tabRatio="842" activeTab="0"/>
  </bookViews>
  <sheets>
    <sheet name="1 pielikums" sheetId="24" r:id="rId3"/>
  </sheets>
  <definedNames>
    <definedName name="_xlnm.Print_Area" localSheetId="0">'1 pielikums'!$A$1:$E$103</definedName>
    <definedName name="_xlnm.Print_Titles" localSheetId="0">'1 pielikums'!$11:$15</definedName>
  </definedNames>
  <calcPr calcId="191029"/>
  <extLst/>
</workbook>
</file>

<file path=xl/calcChain.xml><?xml version="1.0" encoding="utf-8"?>
<calcChain xmlns="http://schemas.openxmlformats.org/spreadsheetml/2006/main">
  <c r="E96" i="24" l="1"/>
</calcChain>
</file>

<file path=xl/sharedStrings.xml><?xml version="1.0" encoding="utf-8"?>
<sst xmlns="http://schemas.openxmlformats.org/spreadsheetml/2006/main" count="72" uniqueCount="63">
  <si>
    <t>Nosaukums</t>
  </si>
  <si>
    <t>KOPĒJIE IZDEVUMI</t>
  </si>
  <si>
    <t>KOPĒJIE IEŅĒMUMI</t>
  </si>
  <si>
    <t>Nodokļu ieņēmumi</t>
  </si>
  <si>
    <t>Nenodokļu ieņēmumi</t>
  </si>
  <si>
    <t>Uzturēšanas izdevumi</t>
  </si>
  <si>
    <t>Pamatbudžeta ieņēmumi</t>
  </si>
  <si>
    <t>1.</t>
  </si>
  <si>
    <t>1.1.</t>
  </si>
  <si>
    <t>1.2.</t>
  </si>
  <si>
    <t>2.</t>
  </si>
  <si>
    <t>2.1.</t>
  </si>
  <si>
    <t>2.2.</t>
  </si>
  <si>
    <t>3.</t>
  </si>
  <si>
    <t>Pamatbudžets</t>
  </si>
  <si>
    <t>Finansēšana</t>
  </si>
  <si>
    <t>Iedzīvotāju ienākuma nodoklis</t>
  </si>
  <si>
    <t>Azartspēļu nodoklis</t>
  </si>
  <si>
    <t>Naudas sodi</t>
  </si>
  <si>
    <t>Ieņēmumi no ziedojumiem un dāvinājumiem</t>
  </si>
  <si>
    <t>Kārtējie izdevumi</t>
  </si>
  <si>
    <t>budžeta līdzekļu atlikums gada sākumā</t>
  </si>
  <si>
    <t>budžeta līdzekļu atlikums pārskata perioda beigās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</si>
  <si>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</si>
  <si>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</si>
  <si>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</si>
  <si>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</si>
  <si>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Kapitālie izdevumi</t>
  </si>
  <si>
    <t>Pašvaldības nodevas un kancelejas nodevas</t>
  </si>
  <si>
    <t>Pamatbudžeta izdevumi</t>
  </si>
  <si>
    <t>t.sk. dotācija Eiropas Savienības līdzfinansēto projektu īstenošanai</t>
  </si>
  <si>
    <t>Dabas resursu nodoklis</t>
  </si>
  <si>
    <t>Īpašuma nodoklis</t>
  </si>
  <si>
    <t>Nr.</t>
  </si>
  <si>
    <t>Uzturēšanas izdevumu transferti uz citiem budžetiem</t>
  </si>
  <si>
    <t>Pārējie nenodokļu ieņēmumi un ieņēmumi no pašvaldības īpašuma</t>
  </si>
  <si>
    <t>iznomāšanas un pārdošanas, kā arī pašvaldības kapitāla izmantošanas</t>
  </si>
  <si>
    <t>Pašvaldību budžetu transferti</t>
  </si>
  <si>
    <t>Valsts budžeta transferti</t>
  </si>
  <si>
    <t>Ziedojumu un dāvinājumu ieņēmumi</t>
  </si>
  <si>
    <t>Ziedojumu un dāvinājumu izdevumi</t>
  </si>
  <si>
    <t>plāns</t>
  </si>
  <si>
    <t>(euro)</t>
  </si>
  <si>
    <t>Ziedojumi un dāvinājumi</t>
  </si>
  <si>
    <t>Neto aizņēmumi, t.sk.:</t>
  </si>
  <si>
    <t>Budžeta līdzekļu izmaiņas, t.sk.:</t>
  </si>
  <si>
    <t>1. pielikums</t>
  </si>
  <si>
    <t>Rīgas domes priekšsēdētājs</t>
  </si>
  <si>
    <t>M. Staķis</t>
  </si>
  <si>
    <t>Rīgas valstspilsētas pašvaldības konsolidētais budžets 2022. gadam</t>
  </si>
  <si>
    <t>Speciālā dotācija iedzīvotāju ienākuma nodokļa ieņēmumu kompensēšanai</t>
  </si>
  <si>
    <t>Ieņēmumi no uzņēmējdarbības un īpašuma</t>
  </si>
  <si>
    <t>Aizņēmumi</t>
  </si>
  <si>
    <t>Aizņēmumu atmaksa</t>
  </si>
  <si>
    <t>Rīgas domes 2022. gada 26. janvāra</t>
  </si>
  <si>
    <t>saistošajiem noteikumiem Nr. 115</t>
  </si>
  <si>
    <t>2022. gada</t>
  </si>
  <si>
    <t>apstiprinātais</t>
  </si>
  <si>
    <t>Grozījumi</t>
  </si>
  <si>
    <t>precizētais</t>
  </si>
  <si>
    <t>Kapitālo izdevumu transferts</t>
  </si>
  <si>
    <t>(Rīgas domes 2022. gada 9. novembra</t>
  </si>
  <si>
    <t>saistošo noteikumu Nr. RD-22-175-sn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</si>
</sst>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4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1">
    <xf numFmtId="0" fontId="0" fillId="0" borderId="0" xfId="0"/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0" fillId="0" borderId="0" xfId="0" applyFont="1" applyFill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Continuous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4" fillId="0" borderId="0" xfId="0" applyFont="1" applyFill="1" quotePrefix="1"/>
    <xf numFmtId="0" fontId="4" fillId="0" borderId="0" xfId="0" applyFont="1" applyFill="1"/>
    <xf numFmtId="0" fontId="3" fillId="0" borderId="0" xfId="0" applyFont="1" applyFill="1" quotePrefix="1"/>
    <xf numFmtId="0" fontId="8" fillId="0" borderId="0" xfId="0" applyFont="1" applyFill="1" quotePrefix="1"/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3" fontId="9" fillId="0" borderId="0" xfId="0" applyNumberFormat="1" applyFont="1" applyFill="1"/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0" fontId="6" fillId="0" borderId="0" xfId="0" applyFont="1" applyFill="1"/>
    <xf numFmtId="0" fontId="9" fillId="0" borderId="0" xfId="0" applyFont="1" applyFill="1" quotePrefix="1"/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inden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indent="2"/>
    </xf>
    <xf numFmtId="3" fontId="2" fillId="0" borderId="0" xfId="0" applyNumberFormat="1" applyFont="1" applyFill="1"/>
    <xf numFmtId="0" fontId="10" fillId="0" borderId="0" xfId="0" applyFont="1" applyFill="1" applyBorder="1" applyAlignment="1">
      <alignment horizontal="left"/>
    </xf>
    <xf numFmtId="0" fontId="10" fillId="0" borderId="0" xfId="0" applyFont="1" applyFill="1"/>
    <xf numFmtId="0" fontId="3" fillId="0" borderId="6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/>
    <xf numFmtId="0" fontId="12" fillId="0" borderId="0" xfId="0" applyFont="1" applyFill="1" quotePrefix="1"/>
    <xf numFmtId="0" fontId="12" fillId="0" borderId="0" xfId="0" applyFont="1" applyFill="1" applyAlignment="1">
      <alignment horizontal="left" indent="1"/>
    </xf>
    <xf numFmtId="0" fontId="9" fillId="0" borderId="0" xfId="0" applyFont="1" applyFill="1"/>
    <xf numFmtId="0" fontId="9" fillId="0" borderId="0" xfId="0" applyFont="1" applyFill="1" applyAlignment="1">
      <alignment/>
    </xf>
    <xf numFmtId="0" fontId="12" fillId="0" borderId="0" xfId="0" applyFont="1" applyFill="1" applyAlignment="1">
      <alignment horizontal="left" indent="2"/>
    </xf>
    <xf numFmtId="0" fontId="13" fillId="0" borderId="0" xfId="0" applyFont="1" applyFill="1"/>
    <xf numFmtId="0" fontId="13" fillId="0" borderId="0" xfId="0" applyFont="1" applyFill="1" applyAlignment="1">
      <alignment horizontal="left" indent="1"/>
    </xf>
    <xf numFmtId="3" fontId="4" fillId="0" borderId="0" xfId="0" applyNumberFormat="1" applyFont="1" applyFill="1"/>
    <xf numFmtId="3" fontId="3" fillId="0" borderId="0" xfId="0" applyNumberFormat="1" applyFont="1" applyFill="1"/>
    <xf numFmtId="3" fontId="3" fillId="0" borderId="0" xfId="0" applyNumberFormat="1" applyFont="1" applyFill="1"/>
    <xf numFmtId="3" fontId="12" fillId="0" borderId="0" xfId="0" applyNumberFormat="1" applyFont="1" applyFill="1"/>
    <xf numFmtId="0" fontId="11" fillId="0" borderId="0" xfId="0" applyFont="1" applyFill="1" applyAlignment="1">
      <alignment horizontal="left" indent="2"/>
    </xf>
    <xf numFmtId="0" fontId="14" fillId="0" borderId="0" xfId="0" applyFont="1" applyFill="1" quotePrefix="1"/>
    <xf numFmtId="0" fontId="14" fillId="0" borderId="0" xfId="0" applyFont="1" applyFill="1"/>
    <xf numFmtId="0" fontId="3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center"/>
    </xf>
    <xf numFmtId="3" fontId="14" fillId="0" borderId="0" xfId="0" applyNumberFormat="1" applyFont="1" applyFill="1"/>
    <xf numFmtId="3" fontId="11" fillId="0" borderId="0" xfId="0" applyNumberFormat="1" applyFont="1" applyFill="1" applyAlignment="1">
      <alignment horizontal="right"/>
    </xf>
    <xf numFmtId="3" fontId="13" fillId="0" borderId="0" xfId="0" applyNumberFormat="1" applyFont="1" applyFill="1"/>
    <xf numFmtId="3" fontId="12" fillId="0" borderId="0" xfId="0" applyNumberFormat="1" applyFont="1" applyFill="1" applyAlignment="1">
      <alignment horizontal="right"/>
    </xf>
    <xf numFmtId="3" fontId="10" fillId="0" borderId="0" xfId="0" applyNumberFormat="1" applyFont="1" applyFill="1"/>
    <xf numFmtId="3" fontId="3" fillId="0" borderId="0" xfId="0" applyNumberFormat="1" applyFont="1" applyFill="1" quotePrefix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indent="1"/>
    </xf>
    <xf numFmtId="3" fontId="12" fillId="0" borderId="0" xfId="0" applyNumberFormat="1" applyFont="1" applyFill="1"/>
    <xf numFmtId="0" fontId="12" fillId="0" borderId="0" xfId="0" applyFont="1" applyFill="1" applyBorder="1" applyAlignment="1">
      <alignment horizontal="left" indent="2"/>
    </xf>
    <xf numFmtId="3" fontId="12" fillId="0" borderId="0" xfId="0" applyNumberFormat="1" applyFont="1" applyFill="1" quotePrefix="1"/>
    <xf numFmtId="0" fontId="8" fillId="0" borderId="0" xfId="0" applyFont="1" applyFill="1" applyAlignment="1" quotePrefix="1">
      <alignment horizontal="center"/>
    </xf>
    <xf numFmtId="3" fontId="8" fillId="0" borderId="0" xfId="0" applyNumberFormat="1" applyFont="1" applyFill="1"/>
    <xf numFmtId="0" fontId="9" fillId="0" borderId="0" xfId="0" applyFont="1"/>
    <xf numFmtId="0" fontId="3" fillId="0" borderId="0" xfId="0" applyFont="1" applyAlignment="1">
      <alignment horizontal="left" indent="1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6" xfId="0" applyFont="1" applyFill="1" applyBorder="1"/>
    <xf numFmtId="3" fontId="3" fillId="0" borderId="1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1"/>
  <sheetViews>
    <sheetView tabSelected="1" workbookViewId="0" topLeftCell="A91">
      <selection pane="topLeft" activeCell="E8" sqref="E8"/>
    </sheetView>
  </sheetViews>
  <sheetFormatPr defaultColWidth="9.144285714285713" defaultRowHeight="12.75"/>
  <cols>
    <col min="1" max="1" width="4.428571428571429" style="7" bestFit="1" customWidth="1"/>
    <col min="2" max="2" width="71.14285714285714" style="7" customWidth="1"/>
    <col min="3" max="5" width="18.714285714285715" style="3" customWidth="1"/>
    <col min="6" max="6" width="12.428571428571429" style="7" bestFit="1" customWidth="1"/>
    <col min="7" max="7" width="10.857142857142858" style="7" bestFit="1" customWidth="1"/>
    <col min="8" max="16384" width="9.142857142857142" style="7"/>
  </cols>
  <sheetData>
    <row r="1" s="2" customFormat="1" ht="15"/>
    <row r="2" spans="2:5" ht="15">
      <c r="B2" s="3"/>
      <c r="D2" s="53"/>
      <c r="E2" s="53" t="s">
        <v>46</v>
      </c>
    </row>
    <row r="3" spans="2:5" ht="15">
      <c r="B3" s="3"/>
      <c r="D3" s="53"/>
      <c r="E3" s="53" t="s">
        <v>54</v>
      </c>
    </row>
    <row r="4" spans="2:5" ht="15">
      <c r="B4" s="2"/>
      <c r="D4" s="53"/>
      <c r="E4" s="53" t="s">
        <v>55</v>
      </c>
    </row>
    <row r="5" spans="5:5" s="2" customFormat="1" ht="15">
      <c r="E5" s="75" t="s">
        <v>61</v>
      </c>
    </row>
    <row r="6" spans="5:5" s="2" customFormat="1" ht="15">
      <c r="E6" s="75" t="s">
        <v>62</v>
      </c>
    </row>
    <row r="7" s="2" customFormat="1" ht="15"/>
    <row r="8" s="2" customFormat="1" ht="15"/>
    <row r="9" spans="1:5" s="5" customFormat="1" ht="20.25">
      <c r="A9" s="1" t="s">
        <v>49</v>
      </c>
      <c r="B9" s="1"/>
      <c r="C9" s="1"/>
      <c r="D9" s="1"/>
      <c r="E9" s="1"/>
    </row>
    <row r="10" spans="1:5" s="2" customFormat="1" ht="15">
      <c r="A10" s="8"/>
      <c r="B10" s="8"/>
      <c r="C10" s="8"/>
      <c r="D10" s="8"/>
      <c r="E10" s="8"/>
    </row>
    <row r="11" spans="2:5" ht="12.75">
      <c r="B11" s="9"/>
      <c r="C11" s="54"/>
      <c r="D11" s="54"/>
      <c r="E11" s="54"/>
    </row>
    <row r="12" spans="1:5" s="4" customFormat="1" ht="15">
      <c r="A12" s="10"/>
      <c r="B12" s="11"/>
      <c r="C12" s="77" t="s">
        <v>56</v>
      </c>
      <c r="D12" s="77"/>
      <c r="E12" s="77" t="s">
        <v>56</v>
      </c>
    </row>
    <row r="13" spans="1:5" s="4" customFormat="1" ht="15">
      <c r="A13" s="76"/>
      <c r="B13" s="12"/>
      <c r="C13" s="78" t="s">
        <v>57</v>
      </c>
      <c r="D13" s="78" t="s">
        <v>58</v>
      </c>
      <c r="E13" s="78" t="s">
        <v>59</v>
      </c>
    </row>
    <row r="14" spans="1:5" s="4" customFormat="1" ht="15">
      <c r="A14" s="35" t="s">
        <v>33</v>
      </c>
      <c r="B14" s="12" t="s">
        <v>0</v>
      </c>
      <c r="C14" s="78" t="s">
        <v>41</v>
      </c>
      <c r="D14" s="79"/>
      <c r="E14" s="78" t="s">
        <v>41</v>
      </c>
    </row>
    <row r="15" spans="1:5" s="4" customFormat="1" ht="15">
      <c r="A15" s="13"/>
      <c r="B15" s="14"/>
      <c r="C15" s="80" t="s">
        <v>42</v>
      </c>
      <c r="D15" s="80" t="s">
        <v>42</v>
      </c>
      <c r="E15" s="80" t="s">
        <v>42</v>
      </c>
    </row>
    <row r="16" spans="1:5" s="38" customFormat="1" ht="11.25">
      <c r="A16" s="36"/>
      <c r="B16" s="37"/>
      <c r="C16" s="55"/>
      <c r="D16" s="55"/>
      <c r="E16" s="55"/>
    </row>
    <row r="17" spans="1:5" s="38" customFormat="1" ht="11.25">
      <c r="A17" s="36"/>
      <c r="B17" s="37"/>
      <c r="C17" s="55"/>
      <c r="D17" s="55"/>
      <c r="E17" s="55"/>
    </row>
    <row r="18" spans="1:5" s="16" customFormat="1" ht="18.75">
      <c r="A18" s="51" t="s">
        <v>7</v>
      </c>
      <c r="B18" s="52" t="s">
        <v>2</v>
      </c>
      <c r="C18" s="56">
        <f>C20+C50</f>
        <v>995821835</v>
      </c>
      <c r="D18" s="56">
        <f>D20+D50</f>
        <v>42091595</v>
      </c>
      <c r="E18" s="56">
        <f>E20+E50</f>
        <v>1037913430</v>
      </c>
    </row>
    <row r="19" spans="1:5" s="38" customFormat="1" ht="11.25">
      <c r="A19" s="39"/>
      <c r="C19" s="49"/>
      <c r="D19" s="49"/>
      <c r="E19" s="49"/>
    </row>
    <row r="20" spans="1:5" s="19" customFormat="1" ht="18.75">
      <c r="A20" s="15" t="s">
        <v>8</v>
      </c>
      <c r="B20" s="16" t="s">
        <v>6</v>
      </c>
      <c r="C20" s="46">
        <f>C21+C28+C43+C36+C46+C40</f>
        <v>995718998</v>
      </c>
      <c r="D20" s="46">
        <f>D21+D28+D43+D36+D46+D40</f>
        <v>41819259</v>
      </c>
      <c r="E20" s="46">
        <f>E21+E28+E43+E36+E46+E40</f>
        <v>1037538257</v>
      </c>
    </row>
    <row r="21" spans="2:5" s="20" customFormat="1" ht="15.75">
      <c r="B21" s="21" t="s">
        <v>3</v>
      </c>
      <c r="C21" s="22">
        <f>C22+C23+C24+C25</f>
        <v>691634729</v>
      </c>
      <c r="D21" s="22">
        <f>D22+D23+D24+D25</f>
        <v>-800000</v>
      </c>
      <c r="E21" s="22">
        <f>E22+E23+E24+E25</f>
        <v>690834729</v>
      </c>
    </row>
    <row r="22" spans="2:7" s="2" customFormat="1" ht="15">
      <c r="B22" s="23" t="s">
        <v>16</v>
      </c>
      <c r="C22" s="48">
        <v>579604577</v>
      </c>
      <c r="D22" s="48">
        <v>0</v>
      </c>
      <c r="E22" s="48">
        <f>C22+D22</f>
        <v>579604577</v>
      </c>
      <c r="F22" s="48"/>
      <c r="G22" s="48"/>
    </row>
    <row r="23" spans="2:7" s="2" customFormat="1" ht="15">
      <c r="B23" s="23" t="s">
        <v>32</v>
      </c>
      <c r="C23" s="48">
        <v>110403112</v>
      </c>
      <c r="D23" s="48">
        <v>0</v>
      </c>
      <c r="E23" s="48">
        <f>C23+D23</f>
        <v>110403112</v>
      </c>
      <c r="F23" s="48"/>
      <c r="G23" s="48"/>
    </row>
    <row r="24" spans="2:7" s="2" customFormat="1" ht="15">
      <c r="B24" s="23" t="s">
        <v>17</v>
      </c>
      <c r="C24" s="48">
        <v>1253033</v>
      </c>
      <c r="D24" s="48">
        <v>-800000</v>
      </c>
      <c r="E24" s="48">
        <f>C24+D24</f>
        <v>453033</v>
      </c>
      <c r="F24" s="48"/>
      <c r="G24" s="48"/>
    </row>
    <row r="25" spans="2:7" s="2" customFormat="1" ht="15">
      <c r="B25" s="23" t="s">
        <v>31</v>
      </c>
      <c r="C25" s="48">
        <v>374007</v>
      </c>
      <c r="D25" s="48">
        <v>0</v>
      </c>
      <c r="E25" s="48">
        <f>C25+D25</f>
        <v>374007</v>
      </c>
      <c r="F25" s="48"/>
      <c r="G25" s="48"/>
    </row>
    <row r="26" spans="2:7" s="38" customFormat="1" ht="11.25">
      <c r="B26" s="40"/>
      <c r="C26" s="49"/>
      <c r="D26" s="49"/>
      <c r="E26" s="49"/>
      <c r="F26" s="67"/>
      <c r="G26" s="67"/>
    </row>
    <row r="27" spans="2:7" s="38" customFormat="1" ht="11.25">
      <c r="B27" s="40"/>
      <c r="C27" s="49"/>
      <c r="D27" s="49"/>
      <c r="E27" s="49"/>
      <c r="F27" s="67"/>
      <c r="G27" s="67"/>
    </row>
    <row r="28" spans="2:7" s="20" customFormat="1" ht="15.75">
      <c r="B28" s="21" t="s">
        <v>4</v>
      </c>
      <c r="C28" s="22">
        <f>SUM(C29:C32)</f>
        <v>17030702</v>
      </c>
      <c r="D28" s="22">
        <f>SUM(D29:D32)</f>
        <v>6425070</v>
      </c>
      <c r="E28" s="22">
        <f>SUM(E29:E32)</f>
        <v>23455772</v>
      </c>
      <c r="F28" s="22"/>
      <c r="G28" s="22"/>
    </row>
    <row r="29" spans="2:7" s="4" customFormat="1" ht="15">
      <c r="B29" s="73" t="s">
        <v>51</v>
      </c>
      <c r="C29" s="74">
        <v>2900000</v>
      </c>
      <c r="D29" s="74">
        <v>3752734</v>
      </c>
      <c r="E29" s="48">
        <f>C29+D29</f>
        <v>6652734</v>
      </c>
      <c r="F29" s="47"/>
      <c r="G29" s="47"/>
    </row>
    <row r="30" spans="2:7" s="2" customFormat="1" ht="15">
      <c r="B30" s="23" t="s">
        <v>28</v>
      </c>
      <c r="C30" s="48">
        <f>3036800+200000</f>
        <v>3236800</v>
      </c>
      <c r="D30" s="48">
        <v>0</v>
      </c>
      <c r="E30" s="48">
        <f>C30+D30</f>
        <v>3236800</v>
      </c>
      <c r="F30" s="48"/>
      <c r="G30" s="48"/>
    </row>
    <row r="31" spans="2:5" s="2" customFormat="1" ht="15">
      <c r="B31" s="23" t="s">
        <v>18</v>
      </c>
      <c r="C31" s="48">
        <v>1100000</v>
      </c>
      <c r="D31" s="48">
        <v>0</v>
      </c>
      <c r="E31" s="48">
        <f>C31+D31</f>
        <v>1100000</v>
      </c>
    </row>
    <row r="32" spans="2:5" s="2" customFormat="1" ht="15">
      <c r="B32" s="23" t="s">
        <v>35</v>
      </c>
      <c r="C32" s="48">
        <f>9793902</f>
        <v>9793902</v>
      </c>
      <c r="D32" s="48">
        <v>2672336</v>
      </c>
      <c r="E32" s="48">
        <f>C32+D32</f>
        <v>12466238</v>
      </c>
    </row>
    <row r="33" spans="2:5" s="2" customFormat="1" ht="15">
      <c r="B33" s="24" t="s">
        <v>36</v>
      </c>
      <c r="C33" s="48"/>
      <c r="D33" s="48"/>
      <c r="E33" s="48"/>
    </row>
    <row r="34" spans="2:5" s="38" customFormat="1" ht="11.25">
      <c r="B34" s="43"/>
      <c r="C34" s="49"/>
      <c r="D34" s="49"/>
      <c r="E34" s="49"/>
    </row>
    <row r="35" spans="2:5" s="38" customFormat="1" ht="11.25">
      <c r="B35" s="43"/>
      <c r="C35" s="49"/>
      <c r="D35" s="49"/>
      <c r="E35" s="49"/>
    </row>
    <row r="36" spans="2:5" s="4" customFormat="1" ht="15.75">
      <c r="B36" s="42" t="s">
        <v>38</v>
      </c>
      <c r="C36" s="22">
        <v>212036160</v>
      </c>
      <c r="D36" s="22">
        <v>33872230</v>
      </c>
      <c r="E36" s="22">
        <f>C36+D36</f>
        <v>245908390</v>
      </c>
    </row>
    <row r="37" spans="2:5" s="4" customFormat="1" ht="15">
      <c r="B37" s="50" t="s">
        <v>30</v>
      </c>
      <c r="C37" s="57">
        <v>34500902</v>
      </c>
      <c r="D37" s="57">
        <v>-10488188</v>
      </c>
      <c r="E37" s="57">
        <f>C37+D37</f>
        <v>24012714</v>
      </c>
    </row>
    <row r="38" spans="2:5" s="44" customFormat="1" ht="10.5">
      <c r="B38" s="45"/>
      <c r="C38" s="58"/>
      <c r="D38" s="58"/>
      <c r="E38" s="58"/>
    </row>
    <row r="39" spans="2:5" s="44" customFormat="1" ht="10.5">
      <c r="B39" s="45"/>
      <c r="C39" s="58"/>
      <c r="D39" s="58"/>
      <c r="E39" s="58"/>
    </row>
    <row r="40" spans="2:5" s="4" customFormat="1" ht="15.75">
      <c r="B40" s="72" t="s">
        <v>50</v>
      </c>
      <c r="C40" s="22">
        <v>43786609</v>
      </c>
      <c r="D40" s="22">
        <v>0</v>
      </c>
      <c r="E40" s="22">
        <f>C40+D40</f>
        <v>43786609</v>
      </c>
    </row>
    <row r="41" spans="2:5" s="44" customFormat="1" ht="10.5">
      <c r="B41" s="45"/>
      <c r="C41" s="58"/>
      <c r="D41" s="58"/>
      <c r="E41" s="58"/>
    </row>
    <row r="42" spans="2:5" s="44" customFormat="1" ht="10.5">
      <c r="B42" s="45"/>
      <c r="C42" s="58"/>
      <c r="D42" s="58"/>
      <c r="E42" s="58"/>
    </row>
    <row r="43" spans="2:5" s="41" customFormat="1" ht="15.75">
      <c r="B43" s="42" t="s">
        <v>37</v>
      </c>
      <c r="C43" s="22">
        <v>8396471</v>
      </c>
      <c r="D43" s="22">
        <v>1182382</v>
      </c>
      <c r="E43" s="22">
        <f>C43+D43</f>
        <v>9578853</v>
      </c>
    </row>
    <row r="44" spans="2:5" s="44" customFormat="1" ht="10.5">
      <c r="B44" s="45"/>
      <c r="C44" s="58"/>
      <c r="D44" s="58"/>
      <c r="E44" s="58"/>
    </row>
    <row r="45" spans="2:5" s="44" customFormat="1" ht="10.5">
      <c r="B45" s="45"/>
      <c r="C45" s="58"/>
      <c r="D45" s="58"/>
      <c r="E45" s="58"/>
    </row>
    <row r="46" spans="2:5" s="20" customFormat="1" ht="15.75">
      <c r="B46" s="21" t="s">
        <v>25</v>
      </c>
      <c r="C46" s="22">
        <v>22834327</v>
      </c>
      <c r="D46" s="22">
        <v>1139577</v>
      </c>
      <c r="E46" s="22">
        <f>C46+D46</f>
        <v>23973904</v>
      </c>
    </row>
    <row r="47" spans="3:5" s="38" customFormat="1" ht="11.25">
      <c r="C47" s="59"/>
      <c r="D47" s="59"/>
      <c r="E47" s="59"/>
    </row>
    <row r="48" spans="3:5" s="38" customFormat="1" ht="11.25">
      <c r="C48" s="59"/>
      <c r="D48" s="59"/>
      <c r="E48" s="59"/>
    </row>
    <row r="49" spans="3:5" s="38" customFormat="1" ht="11.25">
      <c r="C49" s="59"/>
      <c r="D49" s="59"/>
      <c r="E49" s="59"/>
    </row>
    <row r="50" spans="1:5" s="19" customFormat="1" ht="16.5">
      <c r="A50" s="18" t="s">
        <v>9</v>
      </c>
      <c r="B50" s="19" t="s">
        <v>39</v>
      </c>
      <c r="C50" s="71">
        <f>SUM(C51:C51)</f>
        <v>102837</v>
      </c>
      <c r="D50" s="71">
        <f>SUM(D51:D51)</f>
        <v>272336</v>
      </c>
      <c r="E50" s="71">
        <f>SUM(E51:E51)</f>
        <v>375173</v>
      </c>
    </row>
    <row r="51" spans="2:5" s="2" customFormat="1" ht="15">
      <c r="B51" s="23" t="s">
        <v>19</v>
      </c>
      <c r="C51" s="48">
        <v>102837</v>
      </c>
      <c r="D51" s="48">
        <v>272336</v>
      </c>
      <c r="E51" s="48">
        <f>C51+D51</f>
        <v>375173</v>
      </c>
    </row>
    <row r="52" spans="3:5" s="4" customFormat="1" ht="15">
      <c r="C52" s="48"/>
      <c r="D52" s="48"/>
      <c r="E52" s="48"/>
    </row>
    <row r="53" spans="3:5" s="4" customFormat="1" ht="15">
      <c r="C53" s="48"/>
      <c r="D53" s="48"/>
      <c r="E53" s="48"/>
    </row>
    <row r="54" spans="3:5" s="4" customFormat="1" ht="15">
      <c r="C54" s="48"/>
      <c r="D54" s="48"/>
      <c r="E54" s="48"/>
    </row>
    <row r="55" spans="1:5" s="52" customFormat="1" ht="18.75">
      <c r="A55" s="51" t="s">
        <v>10</v>
      </c>
      <c r="B55" s="52" t="s">
        <v>1</v>
      </c>
      <c r="C55" s="56">
        <f>C57+C72</f>
        <v>1155038651</v>
      </c>
      <c r="D55" s="56">
        <f>D57+D72</f>
        <v>27394898</v>
      </c>
      <c r="E55" s="56">
        <f>E57+E72</f>
        <v>1182433549</v>
      </c>
    </row>
    <row r="56" spans="1:5" s="38" customFormat="1" ht="11.25">
      <c r="A56" s="39"/>
      <c r="C56" s="49"/>
      <c r="D56" s="49"/>
      <c r="E56" s="49"/>
    </row>
    <row r="57" spans="1:5" s="19" customFormat="1" ht="18.75">
      <c r="A57" s="15" t="s">
        <v>11</v>
      </c>
      <c r="B57" s="16" t="s">
        <v>29</v>
      </c>
      <c r="C57" s="46">
        <f>C59+C66+C68</f>
        <v>1154769641</v>
      </c>
      <c r="D57" s="46">
        <f>D59+D66+D68</f>
        <v>27122562</v>
      </c>
      <c r="E57" s="46">
        <f>E59+E66+E68</f>
        <v>1181892203</v>
      </c>
    </row>
    <row r="58" spans="1:5" s="38" customFormat="1" ht="11.25">
      <c r="A58" s="39"/>
      <c r="C58" s="49"/>
      <c r="D58" s="49"/>
      <c r="E58" s="49"/>
    </row>
    <row r="59" spans="2:5" s="25" customFormat="1" ht="15.75">
      <c r="B59" s="20" t="s">
        <v>5</v>
      </c>
      <c r="C59" s="22">
        <f>SUM(C60:C64)</f>
        <v>950924925</v>
      </c>
      <c r="D59" s="22">
        <f>SUM(D60:D64)</f>
        <v>83187060</v>
      </c>
      <c r="E59" s="22">
        <f>SUM(E60:E64)</f>
        <v>1034111985</v>
      </c>
    </row>
    <row r="60" spans="2:5" s="2" customFormat="1" ht="15">
      <c r="B60" s="23" t="s">
        <v>20</v>
      </c>
      <c r="C60" s="48">
        <v>603930573</v>
      </c>
      <c r="D60" s="48">
        <v>52595703</v>
      </c>
      <c r="E60" s="48">
        <f>C60+D60</f>
        <v>656526276</v>
      </c>
    </row>
    <row r="61" spans="2:5" s="2" customFormat="1" ht="15">
      <c r="B61" s="23" t="s">
        <v>23</v>
      </c>
      <c r="C61" s="48">
        <v>38463594</v>
      </c>
      <c r="D61" s="48">
        <v>-1201082</v>
      </c>
      <c r="E61" s="48">
        <f>C61+D61</f>
        <v>37262512</v>
      </c>
    </row>
    <row r="62" spans="2:5" s="2" customFormat="1" ht="15">
      <c r="B62" s="23" t="s">
        <v>24</v>
      </c>
      <c r="C62" s="48">
        <v>207940716</v>
      </c>
      <c r="D62" s="48">
        <v>30935617</v>
      </c>
      <c r="E62" s="48">
        <f>C62+D62</f>
        <v>238876333</v>
      </c>
    </row>
    <row r="63" spans="2:5" s="2" customFormat="1" ht="15">
      <c r="B63" s="23" t="s">
        <v>26</v>
      </c>
      <c r="C63" s="48">
        <v>95680130</v>
      </c>
      <c r="D63" s="48">
        <v>0</v>
      </c>
      <c r="E63" s="48">
        <f>C63+D63</f>
        <v>95680130</v>
      </c>
    </row>
    <row r="64" spans="2:5" s="2" customFormat="1" ht="15">
      <c r="B64" s="23" t="s">
        <v>34</v>
      </c>
      <c r="C64" s="48">
        <v>4909912</v>
      </c>
      <c r="D64" s="48">
        <v>856822</v>
      </c>
      <c r="E64" s="48">
        <f>C64+D64</f>
        <v>5766734</v>
      </c>
    </row>
    <row r="65" spans="2:5" s="38" customFormat="1" ht="11.25">
      <c r="B65" s="40"/>
      <c r="C65" s="49"/>
      <c r="D65" s="49"/>
      <c r="E65" s="49"/>
    </row>
    <row r="66" spans="2:5" s="20" customFormat="1" ht="15.75">
      <c r="B66" s="20" t="s">
        <v>27</v>
      </c>
      <c r="C66" s="22">
        <v>203844716</v>
      </c>
      <c r="D66" s="22">
        <v>-56257824</v>
      </c>
      <c r="E66" s="22">
        <f>C66+D66</f>
        <v>147586892</v>
      </c>
    </row>
    <row r="67" spans="3:5" s="20" customFormat="1" ht="15.75">
      <c r="C67" s="22"/>
      <c r="D67" s="22"/>
      <c r="E67" s="22"/>
    </row>
    <row r="68" spans="2:5" s="20" customFormat="1" ht="15.75">
      <c r="B68" s="20" t="s">
        <v>60</v>
      </c>
      <c r="C68" s="22">
        <v>0</v>
      </c>
      <c r="D68" s="22">
        <v>193326</v>
      </c>
      <c r="E68" s="22">
        <f>C68+D68</f>
        <v>193326</v>
      </c>
    </row>
    <row r="69" spans="3:5" s="2" customFormat="1" ht="15">
      <c r="C69" s="48"/>
      <c r="D69" s="48"/>
      <c r="E69" s="48"/>
    </row>
    <row r="70" spans="3:5" s="2" customFormat="1" ht="15">
      <c r="C70" s="48"/>
      <c r="D70" s="48"/>
      <c r="E70" s="48"/>
    </row>
    <row r="71" spans="3:5" s="2" customFormat="1" ht="15">
      <c r="C71" s="48"/>
      <c r="D71" s="48"/>
      <c r="E71" s="48"/>
    </row>
    <row r="72" spans="1:5" s="19" customFormat="1" ht="16.5">
      <c r="A72" s="19" t="s">
        <v>12</v>
      </c>
      <c r="B72" s="19" t="s">
        <v>40</v>
      </c>
      <c r="C72" s="71">
        <f>C74+C77</f>
        <v>269010</v>
      </c>
      <c r="D72" s="71">
        <f>D74+D77</f>
        <v>272336</v>
      </c>
      <c r="E72" s="71">
        <f>E74+E77</f>
        <v>541346</v>
      </c>
    </row>
    <row r="73" spans="3:5" s="38" customFormat="1" ht="11.25">
      <c r="C73" s="49"/>
      <c r="D73" s="49"/>
      <c r="E73" s="49"/>
    </row>
    <row r="74" spans="2:5" s="20" customFormat="1" ht="15.75">
      <c r="B74" s="20" t="s">
        <v>5</v>
      </c>
      <c r="C74" s="22">
        <f>SUM(C75:C75)</f>
        <v>214000</v>
      </c>
      <c r="D74" s="22">
        <f>SUM(D75:D75)</f>
        <v>0</v>
      </c>
      <c r="E74" s="22">
        <f>SUM(E75:E75)</f>
        <v>214000</v>
      </c>
    </row>
    <row r="75" spans="2:5" s="2" customFormat="1" ht="15">
      <c r="B75" s="23" t="s">
        <v>20</v>
      </c>
      <c r="C75" s="48">
        <v>214000</v>
      </c>
      <c r="D75" s="48">
        <v>0</v>
      </c>
      <c r="E75" s="48">
        <f>C75+D75</f>
        <v>214000</v>
      </c>
    </row>
    <row r="76" spans="2:5" s="38" customFormat="1" ht="11.25">
      <c r="B76" s="40"/>
      <c r="C76" s="49"/>
      <c r="D76" s="49"/>
      <c r="E76" s="49"/>
    </row>
    <row r="77" spans="1:5" s="20" customFormat="1" ht="15.75">
      <c r="A77" s="26"/>
      <c r="B77" s="20" t="s">
        <v>27</v>
      </c>
      <c r="C77" s="22">
        <v>55010</v>
      </c>
      <c r="D77" s="22">
        <v>272336</v>
      </c>
      <c r="E77" s="22">
        <f>C77+D77</f>
        <v>327346</v>
      </c>
    </row>
    <row r="78" spans="1:5" s="4" customFormat="1" ht="15">
      <c r="A78" s="17"/>
      <c r="C78" s="48"/>
      <c r="D78" s="48"/>
      <c r="E78" s="48"/>
    </row>
    <row r="79" spans="1:5" s="4" customFormat="1" ht="15">
      <c r="A79" s="17"/>
      <c r="C79" s="48"/>
      <c r="D79" s="48"/>
      <c r="E79" s="48"/>
    </row>
    <row r="80" spans="1:5" s="4" customFormat="1" ht="15">
      <c r="A80" s="17"/>
      <c r="C80" s="48"/>
      <c r="D80" s="48"/>
      <c r="E80" s="48"/>
    </row>
    <row r="81" spans="1:5" s="4" customFormat="1" ht="15">
      <c r="A81" s="17"/>
      <c r="C81" s="48"/>
      <c r="D81" s="48"/>
      <c r="E81" s="48"/>
    </row>
    <row r="82" spans="1:5" s="4" customFormat="1" ht="15">
      <c r="A82" s="17"/>
      <c r="C82" s="48"/>
      <c r="D82" s="48"/>
      <c r="E82" s="48"/>
    </row>
    <row r="83" spans="3:5" s="4" customFormat="1" ht="15">
      <c r="C83" s="47"/>
      <c r="D83" s="47"/>
      <c r="E83" s="47"/>
    </row>
    <row r="84" spans="1:5" s="19" customFormat="1" ht="16.5">
      <c r="A84" s="70" t="s">
        <v>13</v>
      </c>
      <c r="B84" s="34" t="s">
        <v>15</v>
      </c>
      <c r="C84" s="60">
        <f>C85+C94</f>
        <v>159216816</v>
      </c>
      <c r="D84" s="60">
        <f>D85+D94</f>
        <v>-14696697</v>
      </c>
      <c r="E84" s="60">
        <f>E85+E94</f>
        <v>144520119</v>
      </c>
    </row>
    <row r="85" spans="1:6" s="20" customFormat="1" ht="15.75">
      <c r="A85" s="27"/>
      <c r="B85" s="20" t="s">
        <v>14</v>
      </c>
      <c r="C85" s="22">
        <f>C87+C88+C90-C91</f>
        <v>159050643</v>
      </c>
      <c r="D85" s="22">
        <f>D87+D88+D90-D91</f>
        <v>-14696697</v>
      </c>
      <c r="E85" s="22">
        <f>E87+E88+E90-E91</f>
        <v>144353946</v>
      </c>
      <c r="F85" s="67"/>
    </row>
    <row r="86" spans="1:5" s="4" customFormat="1" ht="15">
      <c r="A86" s="28"/>
      <c r="B86" s="62" t="s">
        <v>44</v>
      </c>
      <c r="C86" s="47">
        <f>C87+C88</f>
        <v>13971391</v>
      </c>
      <c r="D86" s="47">
        <f>D87+D88</f>
        <v>-23146682</v>
      </c>
      <c r="E86" s="47">
        <f>E87+E88</f>
        <v>-9175291</v>
      </c>
    </row>
    <row r="87" spans="1:6" s="4" customFormat="1" ht="15">
      <c r="A87" s="28"/>
      <c r="B87" s="29" t="s">
        <v>52</v>
      </c>
      <c r="C87" s="47">
        <v>76220820</v>
      </c>
      <c r="D87" s="47">
        <v>-26742085</v>
      </c>
      <c r="E87" s="47">
        <f>C87+D87</f>
        <v>49478735</v>
      </c>
      <c r="F87" s="47"/>
    </row>
    <row r="88" spans="1:5" s="4" customFormat="1" ht="15">
      <c r="A88" s="28"/>
      <c r="B88" s="29" t="s">
        <v>53</v>
      </c>
      <c r="C88" s="61">
        <v>-62249429</v>
      </c>
      <c r="D88" s="61">
        <v>3595403</v>
      </c>
      <c r="E88" s="61">
        <f>C88+D88</f>
        <v>-58654026</v>
      </c>
    </row>
    <row r="89" spans="1:5" s="4" customFormat="1" ht="15">
      <c r="A89" s="28"/>
      <c r="B89" s="63" t="s">
        <v>45</v>
      </c>
      <c r="C89" s="48">
        <f>C90-C91</f>
        <v>145079252</v>
      </c>
      <c r="D89" s="48">
        <f>D90-D91</f>
        <v>8449985</v>
      </c>
      <c r="E89" s="48">
        <f>E90-E91</f>
        <v>153529237</v>
      </c>
    </row>
    <row r="90" spans="1:5" ht="12.75">
      <c r="A90" s="30"/>
      <c r="B90" s="64" t="s">
        <v>21</v>
      </c>
      <c r="C90" s="32">
        <v>153666138</v>
      </c>
      <c r="D90" s="32">
        <v>1041</v>
      </c>
      <c r="E90" s="32">
        <f>C90+D90</f>
        <v>153667179</v>
      </c>
    </row>
    <row r="91" spans="1:5" ht="12.75">
      <c r="A91" s="30"/>
      <c r="B91" s="64" t="s">
        <v>22</v>
      </c>
      <c r="C91" s="32">
        <f>C20+C90+C87+C88-C57</f>
        <v>8586886</v>
      </c>
      <c r="D91" s="32">
        <f>D20+D90+D87+D88-D57</f>
        <v>-8448944</v>
      </c>
      <c r="E91" s="32">
        <f>E20+E90+E87+E88-E57</f>
        <v>137942</v>
      </c>
    </row>
    <row r="92" spans="1:5" s="38" customFormat="1" ht="11.25">
      <c r="A92" s="65"/>
      <c r="B92" s="66"/>
      <c r="C92" s="67"/>
      <c r="D92" s="67"/>
      <c r="E92" s="67"/>
    </row>
    <row r="93" spans="1:5" s="38" customFormat="1" ht="11.25">
      <c r="A93" s="65"/>
      <c r="B93" s="68"/>
      <c r="C93" s="69"/>
      <c r="D93" s="69"/>
      <c r="E93" s="69"/>
    </row>
    <row r="94" spans="2:5" s="20" customFormat="1" ht="15.75">
      <c r="B94" s="20" t="s">
        <v>43</v>
      </c>
      <c r="C94" s="22">
        <f>C95-C96</f>
        <v>166173</v>
      </c>
      <c r="D94" s="22">
        <f>D95-D96</f>
        <v>0</v>
      </c>
      <c r="E94" s="22">
        <f>E95-E96</f>
        <v>166173</v>
      </c>
    </row>
    <row r="95" spans="1:5" ht="12.75">
      <c r="A95" s="30"/>
      <c r="B95" s="31" t="s">
        <v>21</v>
      </c>
      <c r="C95" s="32">
        <v>219983</v>
      </c>
      <c r="D95" s="32"/>
      <c r="E95" s="32">
        <f>C95+D95</f>
        <v>219983</v>
      </c>
    </row>
    <row r="96" spans="1:5" ht="12.75">
      <c r="A96" s="30"/>
      <c r="B96" s="31" t="s">
        <v>22</v>
      </c>
      <c r="C96" s="32">
        <f>C50+C95-C72</f>
        <v>53810</v>
      </c>
      <c r="D96" s="32">
        <f>D50+D95-D72</f>
        <v>0</v>
      </c>
      <c r="E96" s="32">
        <f>E50+E95-E72</f>
        <v>53810</v>
      </c>
    </row>
    <row r="97" spans="3:5" s="4" customFormat="1" ht="15">
      <c r="C97" s="2"/>
      <c r="D97" s="2"/>
      <c r="E97" s="2"/>
    </row>
    <row r="98" spans="3:5" s="4" customFormat="1" ht="15">
      <c r="C98" s="2"/>
      <c r="D98" s="2"/>
      <c r="E98" s="2"/>
    </row>
    <row r="99" spans="3:5" s="4" customFormat="1" ht="15">
      <c r="C99" s="2"/>
      <c r="D99" s="2"/>
      <c r="E99" s="2"/>
    </row>
    <row r="100" spans="2:5" s="25" customFormat="1" ht="16.5">
      <c r="B100" s="33" t="s">
        <v>47</v>
      </c>
      <c r="C100" s="6"/>
      <c r="D100" s="6"/>
      <c r="E100" s="6" t="s">
        <v>48</v>
      </c>
    </row>
    <row r="101" spans="3:5" s="4" customFormat="1" ht="15">
      <c r="C101" s="2"/>
      <c r="D101" s="2"/>
      <c r="E101" s="2"/>
    </row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  <row r="112" s="2" customFormat="1" ht="15"/>
    <row r="113" s="2" customFormat="1" ht="15"/>
    <row r="114" s="2" customFormat="1" ht="15"/>
    <row r="115" s="2" customFormat="1" ht="15"/>
    <row r="116" s="2" customFormat="1" ht="15"/>
    <row r="117" s="2" customFormat="1" ht="15"/>
    <row r="118" s="2" customFormat="1" ht="15"/>
    <row r="119" s="2" customFormat="1" ht="15"/>
  </sheetData>
  <mergeCells count="1">
    <mergeCell ref="A9:E9"/>
  </mergeCells>
  <pageMargins left="0.5905511811023623" right="0.5905511811023623" top="0.3937007874015748" bottom="0.3937007874015748" header="0.5118110236220472" footer="0.5118110236220472"/>
  <pageSetup orientation="portrait" paperSize="9" scale="7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pielikums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2022-10-25T08:24:18Z</cp:lastPrinted>
  <dcterms:created xsi:type="dcterms:W3CDTF">1998-03-21T09:13:21Z</dcterms:created>
  <dcterms:modified xsi:type="dcterms:W3CDTF">2022-11-10T11:22:34Z</dcterms:modified>
  <cp:category/>
</cp:coreProperties>
</file>