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10" yWindow="-110" windowWidth="19420" windowHeight="10420" tabRatio="546" activeTab="0"/>
  </bookViews>
  <sheets>
    <sheet name="5 pielikums" sheetId="14" r:id="rId3"/>
  </sheets>
  <definedNames>
    <definedName name="_xlnm.Print_Area" localSheetId="0">'5 pielikums'!$A$1:$D$138</definedName>
    <definedName name="_xlnm.Print_Titles" localSheetId="0">'5 pielikums'!$12:$15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4" l="1"/>
</calcChain>
</file>

<file path=xl/sharedStrings.xml><?xml version="1.0" encoding="utf-8"?>
<sst xmlns="http://schemas.openxmlformats.org/spreadsheetml/2006/main" count="112" uniqueCount="101">
  <si>
    <t>Nosaukums</t>
  </si>
  <si>
    <t>apdrošināšanas obligātajām iemaksām</t>
  </si>
  <si>
    <t>Eiropas Savienības līdzfinansēto projektu un pasākumu īstenošanai</t>
  </si>
  <si>
    <t>samaksai un valsts sociālās apdrošināšanas obligātajām iemaksām</t>
  </si>
  <si>
    <t>Mērķdotācija pašvaldības autoceļiem un ielām</t>
  </si>
  <si>
    <t>Mērķdotācija pasažieru regulārajiem pārvadājumiem</t>
  </si>
  <si>
    <t>Valsts budžeta transferti - kopā</t>
  </si>
  <si>
    <t>Valsts budžeta transferti bez Eiropas Savienības līdzfinansējuma</t>
  </si>
  <si>
    <t>Labklājības ministrijas finansējums par psihologa pakalpojuma apmaksu personai līdz 18 gadiem,</t>
  </si>
  <si>
    <t>obligātajām iemaksām</t>
  </si>
  <si>
    <t xml:space="preserve">ievirzes mākslas, mūzikas un dejas programmu pedagogu darba samaksai un valsts sociālās </t>
  </si>
  <si>
    <t>Kultūras ministrijas dotācija pašvaldības izglītības iestāžu vidējās profesionālās un profesionālās</t>
  </si>
  <si>
    <t>kurai invaliditāte noteikta pirmreizēji pēc 2011.gada 1.janvāra un kura dzīvo ģimenē, kā arī tās</t>
  </si>
  <si>
    <t>likumiskajam pārstāvim</t>
  </si>
  <si>
    <t>Labklājības ministrijas finansējums izdevumu kompensēšanai par apmācībām un supervīzijām</t>
  </si>
  <si>
    <t>sociālā darba speciālistiem</t>
  </si>
  <si>
    <t>Labklājības ministrijas finansējums par asistenta pakalpojuma sniegšanu pašvaldībā personām ar I vai</t>
  </si>
  <si>
    <t>Vienotais platības maksājums no Lauku atbalsta dienesta</t>
  </si>
  <si>
    <t>Finansējums no Valsts kultūrkapitāla fonda līdzekļiem</t>
  </si>
  <si>
    <t>cietušām un vardarbību veikušām pilngadīgām personām</t>
  </si>
  <si>
    <t>Labklājības ministrijas finansējums par sociālās rehabilitācijas pakalpojuma sniegšanu no vardarbības</t>
  </si>
  <si>
    <t>II grupas invaliditāti un personām no 5 līdz 18 gadu vecumam ar invaliditāti</t>
  </si>
  <si>
    <t>Dotācija par personām, kuras ievietotas ilgstošas sociālās aprūpes iestādēs līdz 1998.gada 1.janvārim</t>
  </si>
  <si>
    <t>Izglītības un zinātnes ministrijas maksājumi mācību līdzekļu un mācību literatūras iegādei</t>
  </si>
  <si>
    <t>plāns</t>
  </si>
  <si>
    <t>(euro)</t>
  </si>
  <si>
    <t>Interešu izglītības programmu pedagogu daļējai darba samaksai un valsts sociālās apdrošināšanas</t>
  </si>
  <si>
    <t>Finansējums asistenta pakalpojuma nodrošināšanas izdevumiem</t>
  </si>
  <si>
    <t>apmaiņas pasākumu organizēšanai</t>
  </si>
  <si>
    <t>Finansējums programmas "Latvijas skolas soma" īstenošanai</t>
  </si>
  <si>
    <t>5. pielikums</t>
  </si>
  <si>
    <t>Mērķdotācija dzīvojamās telpas atbrīvošanas pabalsta izmaksai</t>
  </si>
  <si>
    <t>Rīgas valsts ģimnāziju izglītības procesa organizēšanai, kā arī pedagogu tālākizglītībai un pieredzes</t>
  </si>
  <si>
    <t>Rīgas domes priekšsēdētājs</t>
  </si>
  <si>
    <t>pedagogu darba samaksai un valsts sociālās apdrošināšanas obligātajām iemaksām</t>
  </si>
  <si>
    <t>Rīgas valstspilsētas pašvaldības 2023. gada valsts budžeta transferti</t>
  </si>
  <si>
    <t>2023. gada</t>
  </si>
  <si>
    <t>Rīgas valstspilsētas pašvaldības aģentūrai "Rīgas digitālā aģentūra" - kopā</t>
  </si>
  <si>
    <t>Dotācija par sociālo pakalpojumu nodrošināšanu personas dzīvesvietā</t>
  </si>
  <si>
    <t>Energoresursu cenu sadārdzinājuma atbalsta programmas administrēšanai</t>
  </si>
  <si>
    <t>Valsts budžeta kompensācija saskaņā ar Ukrainas civiliedzīvotāju atbalsta likumu</t>
  </si>
  <si>
    <t>Rīgas vienotā valsts un pašvaldības atbalsta centra Ukrainas civiliedzīvotājiem darbības nodrošināšanai</t>
  </si>
  <si>
    <t>apstiprinātais</t>
  </si>
  <si>
    <t>Grozījumi</t>
  </si>
  <si>
    <t>precizētais</t>
  </si>
  <si>
    <t xml:space="preserve">Valsts reģionālās attīstības aģentūras dotācija nekustamā īpašuma nodokļa administrēšanas </t>
  </si>
  <si>
    <t>sistēmas uzturēšanai</t>
  </si>
  <si>
    <t xml:space="preserve">Ekonomikas ministrijas dotācija IT sistēmas "Mazaizsargātie elektrības lietotāji" uzturēšanas </t>
  </si>
  <si>
    <t>atbalsta nodrošināšanai</t>
  </si>
  <si>
    <t>Dotācija pašvaldības izglītības iestāžu skolēnu ēdināšanas pakalpojuma nodrošināšanai</t>
  </si>
  <si>
    <t>Nacionālā veselības dienesta finansējums par primārās veselības aprūpes pakalpojuma sniegšanu</t>
  </si>
  <si>
    <t>saistošajiem noteikumiem Nr. RD-23-186-sn</t>
  </si>
  <si>
    <t>Rīgas domes 2023. gada 25. janvāra</t>
  </si>
  <si>
    <t>Pašvaldības izglītības iestādēs bērnu no piecu gadu vecuma izglītošanā nodarbināto pedagogu darba</t>
  </si>
  <si>
    <t xml:space="preserve">Patvēruma meklētāju nepilngadīgo bērnu izglītības nodrošināšanai </t>
  </si>
  <si>
    <t>Pedagogu profesionālās kompetences pilnveides ietvaros paredzēto mācību pakalpojumu sniegšanai</t>
  </si>
  <si>
    <t>Rīgas valstspilsētas pašvaldības Labklājības departamentam - kopā</t>
  </si>
  <si>
    <t>Rīgas valstspilsētas pašvaldības Finanšu departamentam - kopā</t>
  </si>
  <si>
    <t>Rīgas valstspilsētas pašvaldības Mājokļu un vides departamentam - kopā</t>
  </si>
  <si>
    <t>Rīgas valstspilsētas pašvaldības aģentūrai "Rīgas pieminekļu aģentūra" - kopā</t>
  </si>
  <si>
    <t>V. Ķirsis</t>
  </si>
  <si>
    <t>Atskurbināšanas pakalpojuma izdevumu segšanai par 2022. gadu</t>
  </si>
  <si>
    <t>alternatīvo statusu uzņemšanu sociālekonomiskās iekļaušanas pasākumu īstenošanā</t>
  </si>
  <si>
    <t>Dalība ESF atbalsta īstenotā projektā "Profesionālā sociālā darba attīstība pašvaldībās"</t>
  </si>
  <si>
    <t>Finansējums Ukrainas civiliedzīvotāju izglītības nodrošināšanai</t>
  </si>
  <si>
    <t>personām, kuras iegūst izglītību vispārējās, speciālās vai profesionālās izglītības iestādēs"</t>
  </si>
  <si>
    <t>Nodarbinātības valsts aģentūras finansējums programmai "Nodarbinātības pasākumi vasaras brīvlaikā</t>
  </si>
  <si>
    <t>Mirušo personu, kuru personība nav noskaidrota, apglabāšanas izdevumu segšanai par 2022. gadu</t>
  </si>
  <si>
    <t>Energoresursu cenu sadārdzinājuma atbalsta pasākumiem un atbalsta programmas administrēšanai</t>
  </si>
  <si>
    <t>Rīgas valstspilsētas pašvaldības Īpašuma departamentam - kopā</t>
  </si>
  <si>
    <t>kārtības nodrošināšanai</t>
  </si>
  <si>
    <t>Rīgas valstspilsētas pašvaldības policijai - kopā</t>
  </si>
  <si>
    <t>Finansējums vienota lietu interneta tīkla pilotprojektam Rīgas pilsētā</t>
  </si>
  <si>
    <t>Mērķdotācija pašvaldībai, lai daļēji kompensētu izdevumus mājokļa pabalstam un GMI</t>
  </si>
  <si>
    <t xml:space="preserve">Izdevumu kompensēšanai par finansiālās un materiālās palīdzības sniegšanu bēgļiem un personām ar </t>
  </si>
  <si>
    <t xml:space="preserve">Vides aizsardzības un reģionālās attīstības ministrijas dotācija pašvaldību klientu informācijas </t>
  </si>
  <si>
    <t>Pašvaldības speciālo pirmsskolas izglītības grupu pedagogu darba samaksai un valsts sociālās</t>
  </si>
  <si>
    <t>apdrošināšanas obligātajām iemaksām, speciālajām izglītības iestādēm, kas nodrošina</t>
  </si>
  <si>
    <t>internāta pakalpojumus, tajā skaitā:</t>
  </si>
  <si>
    <t>un pašvaldības profesionālās izglītības iestāžu pedagogu darba samaksai un valsts sociālās</t>
  </si>
  <si>
    <t>Pašvaldības pamata un vispārējās vidējās izglītības iestāžu, pašvaldības speciālās izglītības iestāžu</t>
  </si>
  <si>
    <t>Izglītības un zinātnes ministrijas dotācija pašvaldības izglītības iestāžu profesionālās ievirzes</t>
  </si>
  <si>
    <t xml:space="preserve">sporta izglītības programmu pedagogu darba samaksai un valsts sociālās apdrošināšanas </t>
  </si>
  <si>
    <t>Pašvaldības māksliniecisko kolektīvu vadītāju darba samaksai un valsts sociālās apdrošināšanas</t>
  </si>
  <si>
    <t>Finansējums atbalsta programmu "Neformālās izglītības pasākumi" un "Atbalsts Ukrainas un Latvijas</t>
  </si>
  <si>
    <t>bērnu un jauniešu nometnēm" īstenošanai</t>
  </si>
  <si>
    <t xml:space="preserve">Mērķdotācija daļējai izdevumu kompensēšanai par pabalsta palielinājumu audžuģimenē </t>
  </si>
  <si>
    <t>ievietota bērna uzturam</t>
  </si>
  <si>
    <t>Mērķdotācija atbalstam pašvaldībai atlīdzības palielinājumam aprūpētājiem ilgstošas sociālās aprūpes</t>
  </si>
  <si>
    <t>un sociālās rehabilitācijas institūcijās</t>
  </si>
  <si>
    <t xml:space="preserve">Nacionālā kultūras mantojuma pārvaldes finansējums Brīvības pieminekļa un </t>
  </si>
  <si>
    <t>Rīgas Brāļu kapu uzturēšanai</t>
  </si>
  <si>
    <t>un XVII Deju svētku laikā</t>
  </si>
  <si>
    <t>Finansējums pilsētvides noformējuma nodrošināšanai Rīgā XXVII Vispārējo latviešu Dziesmu</t>
  </si>
  <si>
    <t>Rīgas valstspilsētas pašvaldības Izglītības, kultūras un sporta departamentam - kopā</t>
  </si>
  <si>
    <t>pārvaldības risinājuma (PKIP) uzturēšanai</t>
  </si>
  <si>
    <t>Rīgas valstspilsētas pašvaldības Dzīvojamo māju privatizācijas komisijai - kopā</t>
  </si>
  <si>
    <t xml:space="preserve">Finansējums XXVII Vispārējo latviešu Dziesmu un XVII Deju svētku laikā sabiedriskās </t>
  </si>
  <si>
    <t>Mārtiņa kapu un Torņakalna kapu kapliču pagaidu jumta izbūvei</t>
  </si>
  <si>
    <t>(Rīgas domes 2023. gada 8. novembra</t>
  </si>
  <si>
    <t>saistošo noteikumu Nr. RD-23-243-sn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</si>
</sst>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sz val="13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7" fillId="0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/>
    </xf>
    <xf numFmtId="0" fontId="3" fillId="0" borderId="0" xfId="0" applyFont="1" applyFill="1"/>
    <xf numFmtId="0" fontId="3" fillId="0" borderId="0" xfId="0" applyFont="1" applyBorder="1" applyAlignment="1">
      <alignment horizontal="left" indent="1"/>
    </xf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Border="1" applyAlignment="1">
      <alignment/>
    </xf>
    <xf numFmtId="0" fontId="6" fillId="0" borderId="0" xfId="0" applyFont="1" applyFill="1"/>
    <xf numFmtId="0" fontId="5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8" fillId="0" borderId="0" xfId="0" applyFont="1" applyFill="1" applyBorder="1" applyAlignment="1">
      <alignment/>
    </xf>
    <xf numFmtId="0" fontId="9" fillId="0" borderId="0" xfId="0" applyFont="1" applyBorder="1" applyAlignment="1">
      <alignment/>
    </xf>
    <xf numFmtId="0" fontId="9" fillId="0" borderId="0" xfId="0" applyFont="1" applyFill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1"/>
    </xf>
    <xf numFmtId="0" fontId="3" fillId="0" borderId="0" xfId="0" applyFont="1" applyFill="1" applyBorder="1" applyAlignment="1">
      <alignment/>
    </xf>
    <xf numFmtId="0" fontId="6" fillId="0" borderId="0" xfId="0" applyFont="1" applyFill="1" applyBorder="1" applyAlignment="1">
      <alignment horizontal="left" indent="1"/>
    </xf>
    <xf numFmtId="0" fontId="11" fillId="0" borderId="0" xfId="0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3" fontId="5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3" fontId="3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5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5" fillId="0" borderId="0" xfId="0" applyNumberFormat="1" applyFont="1"/>
    <xf numFmtId="3" fontId="1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left" indent="2"/>
    </xf>
    <xf numFmtId="3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inden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1"/>
  <sheetViews>
    <sheetView tabSelected="1" workbookViewId="0" topLeftCell="A121">
      <selection pane="topLeft" activeCell="E8" sqref="E8"/>
    </sheetView>
  </sheetViews>
  <sheetFormatPr defaultColWidth="9.184285714285714" defaultRowHeight="13"/>
  <cols>
    <col min="1" max="1" width="90.14285714285714" style="16" customWidth="1"/>
    <col min="2" max="2" width="14.142857142857142" style="46" bestFit="1" customWidth="1"/>
    <col min="3" max="3" width="12.714285714285714" style="16" bestFit="1" customWidth="1"/>
    <col min="4" max="4" width="14.714285714285714" style="16" customWidth="1"/>
    <col min="5" max="16384" width="9.142857142857142" style="16"/>
  </cols>
  <sheetData>
    <row r="2" spans="4:4" s="2" customFormat="1" ht="14">
      <c r="D2" s="39" t="s">
        <v>30</v>
      </c>
    </row>
    <row r="3" spans="4:4" s="2" customFormat="1" ht="14">
      <c r="D3" s="51" t="s">
        <v>52</v>
      </c>
    </row>
    <row r="4" spans="4:4" s="2" customFormat="1" ht="14">
      <c r="D4" s="51" t="s">
        <v>51</v>
      </c>
    </row>
    <row r="5" spans="4:4" s="2" customFormat="1" ht="14">
      <c r="D5" s="52" t="s">
        <v>99</v>
      </c>
    </row>
    <row r="6" spans="4:4" s="2" customFormat="1" ht="14">
      <c r="D6" s="52" t="s">
        <v>100</v>
      </c>
    </row>
    <row r="7" spans="2:2" ht="13">
      <c r="B7" s="44"/>
    </row>
    <row r="10" spans="1:4" ht="20">
      <c r="A10" s="1" t="s">
        <v>35</v>
      </c>
      <c r="B10" s="1"/>
      <c r="C10" s="1"/>
      <c r="D10" s="1"/>
    </row>
    <row r="11" spans="1:2" ht="13">
      <c r="A11" s="48"/>
      <c r="B11" s="40"/>
    </row>
    <row r="12" spans="1:4" s="2" customFormat="1" ht="14">
      <c r="A12" s="17"/>
      <c r="B12" s="41" t="s">
        <v>36</v>
      </c>
      <c r="C12" s="41"/>
      <c r="D12" s="41" t="s">
        <v>36</v>
      </c>
    </row>
    <row r="13" spans="1:4" s="2" customFormat="1" ht="14">
      <c r="A13" s="18" t="s">
        <v>0</v>
      </c>
      <c r="B13" s="42" t="s">
        <v>42</v>
      </c>
      <c r="C13" s="42" t="s">
        <v>43</v>
      </c>
      <c r="D13" s="42" t="s">
        <v>44</v>
      </c>
    </row>
    <row r="14" spans="1:4" s="2" customFormat="1" ht="14">
      <c r="A14" s="18"/>
      <c r="B14" s="42" t="s">
        <v>24</v>
      </c>
      <c r="C14" s="42"/>
      <c r="D14" s="42" t="s">
        <v>24</v>
      </c>
    </row>
    <row r="15" spans="1:4" s="2" customFormat="1" ht="14">
      <c r="A15" s="19"/>
      <c r="B15" s="47" t="s">
        <v>25</v>
      </c>
      <c r="C15" s="47" t="s">
        <v>25</v>
      </c>
      <c r="D15" s="47" t="s">
        <v>25</v>
      </c>
    </row>
    <row r="16" spans="1:4" s="21" customFormat="1" ht="10.5">
      <c r="A16" s="20"/>
      <c r="B16" s="43"/>
      <c r="C16" s="43"/>
      <c r="D16" s="43"/>
    </row>
    <row r="17" spans="1:4" s="21" customFormat="1" ht="10.5">
      <c r="A17" s="20"/>
      <c r="B17" s="43"/>
      <c r="C17" s="43"/>
      <c r="D17" s="43"/>
    </row>
    <row r="18" spans="1:4" s="8" customFormat="1" ht="17.5">
      <c r="A18" s="22" t="s">
        <v>6</v>
      </c>
      <c r="B18" s="30">
        <f>B22+B56+B86+B114+B102+B119+B97+B109+B128</f>
        <v>266663450</v>
      </c>
      <c r="C18" s="30">
        <f>C22+C56+C86+C114+C102+C119+C97+C109+C128</f>
        <v>36409644</v>
      </c>
      <c r="D18" s="30">
        <f>D22+D56+D86+D114+D102+D119+D97+D109+D128</f>
        <v>303073094</v>
      </c>
    </row>
    <row r="19" spans="1:4" s="24" customFormat="1" ht="15">
      <c r="A19" s="23" t="s">
        <v>7</v>
      </c>
      <c r="B19" s="38">
        <f>B18-B87</f>
        <v>205895755</v>
      </c>
      <c r="C19" s="38">
        <f>C18-C87</f>
        <v>34948675</v>
      </c>
      <c r="D19" s="38">
        <f>D18-D87</f>
        <v>240844430</v>
      </c>
    </row>
    <row r="20" spans="1:4" s="15" customFormat="1" ht="10.5">
      <c r="A20" s="14"/>
      <c r="B20" s="31"/>
      <c r="C20" s="31"/>
      <c r="D20" s="31"/>
    </row>
    <row r="21" spans="1:4" s="15" customFormat="1" ht="10.5">
      <c r="A21" s="14"/>
      <c r="B21" s="31"/>
      <c r="C21" s="31"/>
      <c r="D21" s="31"/>
    </row>
    <row r="22" spans="1:4" s="5" customFormat="1" ht="16.5">
      <c r="A22" s="25" t="s">
        <v>94</v>
      </c>
      <c r="B22" s="32">
        <f>B23+B27+B30+B32+B34+B37+B38+B39+B42+B44+B45+B46+B48+B49+B50+B51+B53</f>
        <v>138543139</v>
      </c>
      <c r="C22" s="32">
        <f t="shared" si="0" ref="C22:D22">C23+C27+C30+C32+C34+C37+C38+C39+C42+C44+C45+C46+C48+C49+C50+C51+C53</f>
        <v>35223002</v>
      </c>
      <c r="D22" s="32">
        <f t="shared" si="0"/>
        <v>173766141</v>
      </c>
    </row>
    <row r="23" spans="1:4" s="5" customFormat="1" ht="15.5">
      <c r="A23" s="9" t="s">
        <v>76</v>
      </c>
      <c r="B23" s="33">
        <v>15399351</v>
      </c>
      <c r="C23" s="33">
        <v>2578262</v>
      </c>
      <c r="D23" s="33">
        <f>B23+C23</f>
        <v>17977613</v>
      </c>
    </row>
    <row r="24" spans="1:4" s="5" customFormat="1" ht="15.5">
      <c r="A24" s="6" t="s">
        <v>77</v>
      </c>
      <c r="B24" s="37"/>
      <c r="C24" s="37"/>
      <c r="D24" s="37"/>
    </row>
    <row r="25" spans="1:4" s="5" customFormat="1" ht="15.5">
      <c r="A25" s="6" t="s">
        <v>78</v>
      </c>
      <c r="B25" s="37"/>
      <c r="C25" s="37"/>
      <c r="D25" s="37"/>
    </row>
    <row r="26" spans="1:4" s="7" customFormat="1" ht="13">
      <c r="A26" s="49" t="s">
        <v>34</v>
      </c>
      <c r="B26" s="34">
        <v>9717753</v>
      </c>
      <c r="C26" s="34">
        <v>2319187</v>
      </c>
      <c r="D26" s="34">
        <f>B26+C26</f>
        <v>12036940</v>
      </c>
    </row>
    <row r="27" spans="1:4" s="5" customFormat="1" ht="15.5">
      <c r="A27" s="9" t="s">
        <v>80</v>
      </c>
      <c r="B27" s="35">
        <v>90338736</v>
      </c>
      <c r="C27" s="35">
        <v>20543353</v>
      </c>
      <c r="D27" s="33">
        <f>B27+C27</f>
        <v>110882089</v>
      </c>
    </row>
    <row r="28" spans="1:4" s="5" customFormat="1" ht="15.5">
      <c r="A28" s="6" t="s">
        <v>79</v>
      </c>
      <c r="B28" s="37"/>
      <c r="C28" s="37"/>
      <c r="D28" s="37"/>
    </row>
    <row r="29" spans="1:4" s="5" customFormat="1" ht="15.5">
      <c r="A29" s="6" t="s">
        <v>1</v>
      </c>
      <c r="B29" s="35"/>
      <c r="C29" s="35"/>
      <c r="D29" s="35"/>
    </row>
    <row r="30" spans="1:4" s="3" customFormat="1" ht="15.5">
      <c r="A30" s="9" t="s">
        <v>26</v>
      </c>
      <c r="B30" s="33">
        <v>6812170</v>
      </c>
      <c r="C30" s="33">
        <v>1658383</v>
      </c>
      <c r="D30" s="33">
        <f>B30+C30</f>
        <v>8470553</v>
      </c>
    </row>
    <row r="31" spans="1:4" s="5" customFormat="1" ht="15.5">
      <c r="A31" s="6" t="s">
        <v>9</v>
      </c>
      <c r="B31" s="37"/>
      <c r="C31" s="37"/>
      <c r="D31" s="37"/>
    </row>
    <row r="32" spans="1:4" s="5" customFormat="1" ht="15.5">
      <c r="A32" s="9" t="s">
        <v>53</v>
      </c>
      <c r="B32" s="33">
        <v>11908780</v>
      </c>
      <c r="C32" s="33">
        <v>2495862</v>
      </c>
      <c r="D32" s="33">
        <f>B32+C32</f>
        <v>14404642</v>
      </c>
    </row>
    <row r="33" spans="1:4" s="5" customFormat="1" ht="15.5">
      <c r="A33" s="6" t="s">
        <v>3</v>
      </c>
      <c r="B33" s="37"/>
      <c r="C33" s="37"/>
      <c r="D33" s="37"/>
    </row>
    <row r="34" spans="1:4" s="5" customFormat="1" ht="15.5">
      <c r="A34" s="9" t="s">
        <v>81</v>
      </c>
      <c r="B34" s="35">
        <v>3371546</v>
      </c>
      <c r="C34" s="35">
        <v>878824</v>
      </c>
      <c r="D34" s="33">
        <f>B34+C34</f>
        <v>4250370</v>
      </c>
    </row>
    <row r="35" spans="1:4" s="5" customFormat="1" ht="15.5">
      <c r="A35" s="6" t="s">
        <v>82</v>
      </c>
      <c r="B35" s="37"/>
      <c r="C35" s="37"/>
      <c r="D35" s="37"/>
    </row>
    <row r="36" spans="1:4" s="5" customFormat="1" ht="15.5">
      <c r="A36" s="6" t="s">
        <v>9</v>
      </c>
      <c r="B36" s="37"/>
      <c r="C36" s="37"/>
      <c r="D36" s="37"/>
    </row>
    <row r="37" spans="1:4" s="5" customFormat="1" ht="15.5">
      <c r="A37" s="9" t="s">
        <v>23</v>
      </c>
      <c r="B37" s="35">
        <v>2551000</v>
      </c>
      <c r="C37" s="35">
        <v>-685872</v>
      </c>
      <c r="D37" s="33">
        <f t="shared" si="1" ref="D37:D39">B37+C37</f>
        <v>1865128</v>
      </c>
    </row>
    <row r="38" spans="1:4" s="5" customFormat="1" ht="15.5">
      <c r="A38" s="10" t="s">
        <v>49</v>
      </c>
      <c r="B38" s="35">
        <v>3300000</v>
      </c>
      <c r="C38" s="35">
        <v>2106000</v>
      </c>
      <c r="D38" s="33">
        <f t="shared" si="1"/>
        <v>5406000</v>
      </c>
    </row>
    <row r="39" spans="1:4" s="5" customFormat="1" ht="15.5">
      <c r="A39" s="9" t="s">
        <v>11</v>
      </c>
      <c r="B39" s="33">
        <v>3793496</v>
      </c>
      <c r="C39" s="33">
        <v>1036872</v>
      </c>
      <c r="D39" s="33">
        <f t="shared" si="1"/>
        <v>4830368</v>
      </c>
    </row>
    <row r="40" spans="1:4" s="5" customFormat="1" ht="15.5">
      <c r="A40" s="6" t="s">
        <v>10</v>
      </c>
      <c r="B40" s="33"/>
      <c r="C40" s="33"/>
      <c r="D40" s="33"/>
    </row>
    <row r="41" spans="1:4" s="5" customFormat="1" ht="15.5">
      <c r="A41" s="6" t="s">
        <v>1</v>
      </c>
      <c r="B41" s="37"/>
      <c r="C41" s="37"/>
      <c r="D41" s="37"/>
    </row>
    <row r="42" spans="1:4" s="5" customFormat="1" ht="15.5">
      <c r="A42" s="12" t="s">
        <v>83</v>
      </c>
      <c r="B42" s="33">
        <v>110021</v>
      </c>
      <c r="C42" s="33">
        <v>0</v>
      </c>
      <c r="D42" s="33">
        <f>B42+C42</f>
        <v>110021</v>
      </c>
    </row>
    <row r="43" spans="1:4" s="5" customFormat="1" ht="15.5">
      <c r="A43" s="13" t="s">
        <v>9</v>
      </c>
      <c r="B43" s="37"/>
      <c r="C43" s="37"/>
      <c r="D43" s="37"/>
    </row>
    <row r="44" spans="1:4" s="5" customFormat="1" ht="15.5">
      <c r="A44" s="12" t="s">
        <v>18</v>
      </c>
      <c r="B44" s="37">
        <v>30000</v>
      </c>
      <c r="C44" s="37">
        <v>9413</v>
      </c>
      <c r="D44" s="33">
        <f t="shared" si="2" ref="D44:D46">B44+C44</f>
        <v>39413</v>
      </c>
    </row>
    <row r="45" spans="1:4" s="5" customFormat="1" ht="15.5">
      <c r="A45" s="12" t="s">
        <v>27</v>
      </c>
      <c r="B45" s="37">
        <v>185000</v>
      </c>
      <c r="C45" s="37">
        <v>251919</v>
      </c>
      <c r="D45" s="33">
        <f t="shared" si="2"/>
        <v>436919</v>
      </c>
    </row>
    <row r="46" spans="1:4" s="5" customFormat="1" ht="15.5">
      <c r="A46" s="12" t="s">
        <v>32</v>
      </c>
      <c r="B46" s="37">
        <v>49232</v>
      </c>
      <c r="C46" s="37">
        <v>3234</v>
      </c>
      <c r="D46" s="33">
        <f t="shared" si="2"/>
        <v>52466</v>
      </c>
    </row>
    <row r="47" spans="1:4" s="5" customFormat="1" ht="15.5">
      <c r="A47" s="13" t="s">
        <v>28</v>
      </c>
      <c r="B47" s="37"/>
      <c r="C47" s="37"/>
      <c r="D47" s="37"/>
    </row>
    <row r="48" spans="1:4" s="5" customFormat="1" ht="15.5">
      <c r="A48" s="12" t="s">
        <v>54</v>
      </c>
      <c r="B48" s="37">
        <v>35915</v>
      </c>
      <c r="C48" s="37">
        <v>0</v>
      </c>
      <c r="D48" s="33">
        <f t="shared" si="3" ref="D48:D53">B48+C48</f>
        <v>35915</v>
      </c>
    </row>
    <row r="49" spans="1:4" s="5" customFormat="1" ht="15.5">
      <c r="A49" s="12" t="s">
        <v>29</v>
      </c>
      <c r="B49" s="37">
        <v>648292</v>
      </c>
      <c r="C49" s="37">
        <v>288258</v>
      </c>
      <c r="D49" s="33">
        <f t="shared" si="3"/>
        <v>936550</v>
      </c>
    </row>
    <row r="50" spans="1:4" s="5" customFormat="1" ht="15.5">
      <c r="A50" s="12" t="s">
        <v>55</v>
      </c>
      <c r="B50" s="37">
        <v>9600</v>
      </c>
      <c r="C50" s="37">
        <v>0</v>
      </c>
      <c r="D50" s="33">
        <f t="shared" si="3"/>
        <v>9600</v>
      </c>
    </row>
    <row r="51" spans="1:4" s="5" customFormat="1" ht="15.5">
      <c r="A51" s="12" t="s">
        <v>84</v>
      </c>
      <c r="B51" s="37">
        <v>0</v>
      </c>
      <c r="C51" s="37">
        <v>1365375</v>
      </c>
      <c r="D51" s="33">
        <f t="shared" si="3"/>
        <v>1365375</v>
      </c>
    </row>
    <row r="52" spans="1:4" s="5" customFormat="1" ht="15.5">
      <c r="A52" s="13" t="s">
        <v>85</v>
      </c>
      <c r="B52" s="37"/>
      <c r="C52" s="37"/>
      <c r="D52" s="33"/>
    </row>
    <row r="53" spans="1:4" s="5" customFormat="1" ht="15.5">
      <c r="A53" s="12" t="s">
        <v>64</v>
      </c>
      <c r="B53" s="37">
        <v>0</v>
      </c>
      <c r="C53" s="37">
        <v>2693119</v>
      </c>
      <c r="D53" s="33">
        <f t="shared" si="3"/>
        <v>2693119</v>
      </c>
    </row>
    <row r="54" spans="1:4" s="15" customFormat="1" ht="10.5">
      <c r="A54" s="26"/>
      <c r="B54" s="36"/>
      <c r="C54" s="36"/>
      <c r="D54" s="36"/>
    </row>
    <row r="55" spans="1:4" s="15" customFormat="1" ht="10.5">
      <c r="A55" s="26"/>
      <c r="B55" s="36"/>
      <c r="C55" s="36"/>
      <c r="D55" s="36"/>
    </row>
    <row r="56" spans="1:4" s="8" customFormat="1" ht="16.5">
      <c r="A56" s="11" t="s">
        <v>56</v>
      </c>
      <c r="B56" s="32">
        <f>SUM(B57:B83)</f>
        <v>39176487</v>
      </c>
      <c r="C56" s="32">
        <f>SUM(C57:C83)</f>
        <v>-50445</v>
      </c>
      <c r="D56" s="32">
        <f>SUM(D57:D83)</f>
        <v>39126042</v>
      </c>
    </row>
    <row r="57" spans="1:4" s="5" customFormat="1" ht="15.5">
      <c r="A57" s="27" t="s">
        <v>22</v>
      </c>
      <c r="B57" s="33">
        <v>54264</v>
      </c>
      <c r="C57" s="33">
        <f>96+576</f>
        <v>672</v>
      </c>
      <c r="D57" s="33">
        <f t="shared" si="4" ref="D57:D59">B57+C57</f>
        <v>54936</v>
      </c>
    </row>
    <row r="58" spans="1:4" s="7" customFormat="1" ht="15.5">
      <c r="A58" s="12" t="s">
        <v>50</v>
      </c>
      <c r="B58" s="33">
        <v>125000</v>
      </c>
      <c r="C58" s="33">
        <v>-3700</v>
      </c>
      <c r="D58" s="33">
        <f t="shared" si="4"/>
        <v>121300</v>
      </c>
    </row>
    <row r="59" spans="1:4" s="7" customFormat="1" ht="15.5">
      <c r="A59" s="27" t="s">
        <v>8</v>
      </c>
      <c r="B59" s="33">
        <v>1789</v>
      </c>
      <c r="C59" s="33">
        <v>0</v>
      </c>
      <c r="D59" s="33">
        <f t="shared" si="4"/>
        <v>1789</v>
      </c>
    </row>
    <row r="60" spans="1:4" s="7" customFormat="1" ht="15.5">
      <c r="A60" s="13" t="s">
        <v>12</v>
      </c>
      <c r="B60" s="33"/>
      <c r="C60" s="33"/>
      <c r="D60" s="33"/>
    </row>
    <row r="61" spans="1:4" s="7" customFormat="1" ht="15.5">
      <c r="A61" s="13" t="s">
        <v>13</v>
      </c>
      <c r="B61" s="44"/>
      <c r="C61" s="44"/>
      <c r="D61" s="44"/>
    </row>
    <row r="62" spans="1:4" s="5" customFormat="1" ht="15.5">
      <c r="A62" s="3" t="s">
        <v>16</v>
      </c>
      <c r="B62" s="33">
        <v>18030024</v>
      </c>
      <c r="C62" s="33">
        <v>-1918205</v>
      </c>
      <c r="D62" s="33">
        <f t="shared" si="5" ref="D62">B62+C62</f>
        <v>16111819</v>
      </c>
    </row>
    <row r="63" spans="1:4" s="5" customFormat="1" ht="15.5">
      <c r="A63" s="13" t="s">
        <v>21</v>
      </c>
      <c r="B63" s="37"/>
      <c r="C63" s="37"/>
      <c r="D63" s="37"/>
    </row>
    <row r="64" spans="1:4" s="5" customFormat="1" ht="15.5">
      <c r="A64" s="3" t="s">
        <v>20</v>
      </c>
      <c r="B64" s="33">
        <v>109267</v>
      </c>
      <c r="C64" s="33">
        <v>0</v>
      </c>
      <c r="D64" s="33">
        <f t="shared" si="6" ref="D64">B64+C64</f>
        <v>109267</v>
      </c>
    </row>
    <row r="65" spans="1:4" s="5" customFormat="1" ht="15.5">
      <c r="A65" s="13" t="s">
        <v>19</v>
      </c>
      <c r="B65" s="37"/>
      <c r="C65" s="37"/>
      <c r="D65" s="37"/>
    </row>
    <row r="66" spans="1:4" s="5" customFormat="1" ht="15.5">
      <c r="A66" s="3" t="s">
        <v>14</v>
      </c>
      <c r="B66" s="33">
        <v>34516</v>
      </c>
      <c r="C66" s="33">
        <v>27415</v>
      </c>
      <c r="D66" s="33">
        <f t="shared" si="7" ref="D66">B66+C66</f>
        <v>61931</v>
      </c>
    </row>
    <row r="67" spans="1:4" s="5" customFormat="1" ht="15.5">
      <c r="A67" s="13" t="s">
        <v>15</v>
      </c>
      <c r="B67" s="37"/>
      <c r="C67" s="37"/>
      <c r="D67" s="37"/>
    </row>
    <row r="68" spans="1:4" s="5" customFormat="1" ht="15.5">
      <c r="A68" s="12" t="s">
        <v>86</v>
      </c>
      <c r="B68" s="37">
        <v>374520</v>
      </c>
      <c r="C68" s="37">
        <v>-131905</v>
      </c>
      <c r="D68" s="33">
        <f t="shared" si="8" ref="D68:D70">B68+C68</f>
        <v>242615</v>
      </c>
    </row>
    <row r="69" spans="1:4" s="5" customFormat="1" ht="15.5">
      <c r="A69" s="13" t="s">
        <v>87</v>
      </c>
      <c r="B69" s="37"/>
      <c r="C69" s="37"/>
      <c r="D69" s="33"/>
    </row>
    <row r="70" spans="1:4" s="5" customFormat="1" ht="15.5">
      <c r="A70" s="12" t="s">
        <v>88</v>
      </c>
      <c r="B70" s="37">
        <v>608580</v>
      </c>
      <c r="C70" s="37">
        <v>39464</v>
      </c>
      <c r="D70" s="33">
        <f t="shared" si="8"/>
        <v>648044</v>
      </c>
    </row>
    <row r="71" spans="1:4" s="5" customFormat="1" ht="15.5">
      <c r="A71" s="13" t="s">
        <v>89</v>
      </c>
      <c r="B71" s="37"/>
      <c r="C71" s="37"/>
      <c r="D71" s="37"/>
    </row>
    <row r="72" spans="1:4" s="5" customFormat="1" ht="15.5">
      <c r="A72" s="12" t="s">
        <v>73</v>
      </c>
      <c r="B72" s="37">
        <v>4685859</v>
      </c>
      <c r="C72" s="37">
        <v>2387970</v>
      </c>
      <c r="D72" s="33">
        <f t="shared" si="9" ref="D72">B72+C72</f>
        <v>7073829</v>
      </c>
    </row>
    <row r="73" spans="1:4" s="7" customFormat="1" ht="13">
      <c r="A73" s="55"/>
      <c r="B73" s="44"/>
      <c r="C73" s="44"/>
      <c r="D73" s="34"/>
    </row>
    <row r="74" spans="1:4" s="7" customFormat="1" ht="13">
      <c r="A74" s="55"/>
      <c r="B74" s="44"/>
      <c r="C74" s="44"/>
      <c r="D74" s="34"/>
    </row>
    <row r="75" spans="1:4" s="5" customFormat="1" ht="15.5">
      <c r="A75" s="12" t="s">
        <v>38</v>
      </c>
      <c r="B75" s="37">
        <v>18650</v>
      </c>
      <c r="C75" s="37">
        <v>14487</v>
      </c>
      <c r="D75" s="33">
        <f t="shared" si="10" ref="D75:D83">B75+C75</f>
        <v>33137</v>
      </c>
    </row>
    <row r="76" spans="1:4" s="5" customFormat="1" ht="15.5">
      <c r="A76" s="12" t="s">
        <v>39</v>
      </c>
      <c r="B76" s="37">
        <v>49000</v>
      </c>
      <c r="C76" s="37">
        <v>123512</v>
      </c>
      <c r="D76" s="33">
        <f t="shared" si="10"/>
        <v>172512</v>
      </c>
    </row>
    <row r="77" spans="1:4" s="5" customFormat="1" ht="15.5">
      <c r="A77" s="12" t="s">
        <v>40</v>
      </c>
      <c r="B77" s="37">
        <v>15079438</v>
      </c>
      <c r="C77" s="37">
        <v>-765801</v>
      </c>
      <c r="D77" s="33">
        <f t="shared" si="10"/>
        <v>14313637</v>
      </c>
    </row>
    <row r="78" spans="1:4" s="5" customFormat="1" ht="15.5">
      <c r="A78" s="12" t="s">
        <v>66</v>
      </c>
      <c r="B78" s="37">
        <v>5580</v>
      </c>
      <c r="C78" s="37">
        <v>32070</v>
      </c>
      <c r="D78" s="33">
        <f t="shared" si="10"/>
        <v>37650</v>
      </c>
    </row>
    <row r="79" spans="1:4" s="5" customFormat="1" ht="15.5">
      <c r="A79" s="13" t="s">
        <v>65</v>
      </c>
      <c r="B79" s="37"/>
      <c r="C79" s="37"/>
      <c r="D79" s="33"/>
    </row>
    <row r="80" spans="1:4" s="5" customFormat="1" ht="15.5">
      <c r="A80" s="53" t="s">
        <v>61</v>
      </c>
      <c r="B80" s="37">
        <v>0</v>
      </c>
      <c r="C80" s="37">
        <v>95312</v>
      </c>
      <c r="D80" s="33">
        <f t="shared" si="10"/>
        <v>95312</v>
      </c>
    </row>
    <row r="81" spans="1:4" s="5" customFormat="1" ht="15.5">
      <c r="A81" s="53" t="s">
        <v>74</v>
      </c>
      <c r="B81" s="37">
        <v>0</v>
      </c>
      <c r="C81" s="37">
        <v>40264</v>
      </c>
      <c r="D81" s="33">
        <f t="shared" si="10"/>
        <v>40264</v>
      </c>
    </row>
    <row r="82" spans="1:4" s="5" customFormat="1" ht="15.5">
      <c r="A82" s="56" t="s">
        <v>62</v>
      </c>
      <c r="B82" s="37"/>
      <c r="C82" s="37"/>
      <c r="D82" s="33"/>
    </row>
    <row r="83" spans="1:4" s="5" customFormat="1" ht="15.5">
      <c r="A83" s="54" t="s">
        <v>63</v>
      </c>
      <c r="B83" s="37">
        <v>0</v>
      </c>
      <c r="C83" s="37">
        <v>8000</v>
      </c>
      <c r="D83" s="33">
        <f t="shared" si="10"/>
        <v>8000</v>
      </c>
    </row>
    <row r="84" spans="1:4" s="15" customFormat="1" ht="10.5">
      <c r="A84" s="28"/>
      <c r="B84" s="36"/>
      <c r="C84" s="36"/>
      <c r="D84" s="36"/>
    </row>
    <row r="85" spans="1:4" s="15" customFormat="1" ht="10.5">
      <c r="A85" s="28"/>
      <c r="B85" s="36"/>
      <c r="C85" s="36"/>
      <c r="D85" s="36"/>
    </row>
    <row r="86" spans="1:4" s="8" customFormat="1" ht="16.5">
      <c r="A86" s="11" t="s">
        <v>57</v>
      </c>
      <c r="B86" s="32">
        <f>SUM(B87:B94)</f>
        <v>87706618</v>
      </c>
      <c r="C86" s="32">
        <f t="shared" si="11" ref="C86:D86">SUM(C87:C94)</f>
        <v>958188</v>
      </c>
      <c r="D86" s="32">
        <f t="shared" si="11"/>
        <v>88664806</v>
      </c>
    </row>
    <row r="87" spans="1:4" s="5" customFormat="1" ht="15.5">
      <c r="A87" s="4" t="s">
        <v>2</v>
      </c>
      <c r="B87" s="33">
        <v>60767695</v>
      </c>
      <c r="C87" s="33">
        <v>1460969</v>
      </c>
      <c r="D87" s="33">
        <f t="shared" si="12" ref="D87:D94">B87+C87</f>
        <v>62228664</v>
      </c>
    </row>
    <row r="88" spans="1:4" s="5" customFormat="1" ht="15.5">
      <c r="A88" s="4" t="s">
        <v>4</v>
      </c>
      <c r="B88" s="33">
        <v>12264803</v>
      </c>
      <c r="C88" s="33">
        <v>0</v>
      </c>
      <c r="D88" s="33">
        <f t="shared" si="12"/>
        <v>12264803</v>
      </c>
    </row>
    <row r="89" spans="1:4" s="5" customFormat="1" ht="15.5">
      <c r="A89" s="4" t="s">
        <v>5</v>
      </c>
      <c r="B89" s="33">
        <v>13952120</v>
      </c>
      <c r="C89" s="33">
        <v>0</v>
      </c>
      <c r="D89" s="33">
        <f t="shared" si="12"/>
        <v>13952120</v>
      </c>
    </row>
    <row r="90" spans="1:4" s="5" customFormat="1" ht="15.5">
      <c r="A90" s="10" t="s">
        <v>41</v>
      </c>
      <c r="B90" s="50">
        <v>722000</v>
      </c>
      <c r="C90" s="50">
        <v>-722000</v>
      </c>
      <c r="D90" s="33">
        <f t="shared" si="12"/>
        <v>0</v>
      </c>
    </row>
    <row r="91" spans="1:4" s="5" customFormat="1" ht="15.5">
      <c r="A91" s="12" t="s">
        <v>68</v>
      </c>
      <c r="B91" s="35">
        <v>0</v>
      </c>
      <c r="C91" s="35">
        <v>55256</v>
      </c>
      <c r="D91" s="33">
        <f t="shared" si="12"/>
        <v>55256</v>
      </c>
    </row>
    <row r="92" spans="1:4" s="5" customFormat="1" ht="15.5">
      <c r="A92" s="27" t="s">
        <v>93</v>
      </c>
      <c r="B92" s="35">
        <v>0</v>
      </c>
      <c r="C92" s="35">
        <v>29977</v>
      </c>
      <c r="D92" s="33">
        <f t="shared" si="12"/>
        <v>29977</v>
      </c>
    </row>
    <row r="93" spans="1:4" s="5" customFormat="1" ht="15.5">
      <c r="A93" s="13" t="s">
        <v>92</v>
      </c>
      <c r="B93" s="35"/>
      <c r="C93" s="35"/>
      <c r="D93" s="33"/>
    </row>
    <row r="94" spans="1:4" s="5" customFormat="1" ht="15.5">
      <c r="A94" s="27" t="s">
        <v>72</v>
      </c>
      <c r="B94" s="35">
        <v>0</v>
      </c>
      <c r="C94" s="35">
        <v>133986</v>
      </c>
      <c r="D94" s="33">
        <f t="shared" si="12"/>
        <v>133986</v>
      </c>
    </row>
    <row r="95" spans="1:4" s="15" customFormat="1" ht="10.5">
      <c r="A95" s="14"/>
      <c r="B95" s="36"/>
      <c r="C95" s="36"/>
      <c r="D95" s="36"/>
    </row>
    <row r="96" spans="1:4" s="15" customFormat="1" ht="10.5">
      <c r="A96" s="14"/>
      <c r="B96" s="36"/>
      <c r="C96" s="36"/>
      <c r="D96" s="36"/>
    </row>
    <row r="97" spans="1:4" s="8" customFormat="1" ht="16.5">
      <c r="A97" s="11" t="s">
        <v>69</v>
      </c>
      <c r="B97" s="32">
        <f>SUM(B98)</f>
        <v>0</v>
      </c>
      <c r="C97" s="32">
        <f t="shared" si="13" ref="C97:D97">SUM(C98)</f>
        <v>14047</v>
      </c>
      <c r="D97" s="32">
        <f t="shared" si="13"/>
        <v>14047</v>
      </c>
    </row>
    <row r="98" spans="1:4" s="5" customFormat="1" ht="15.5">
      <c r="A98" s="12" t="s">
        <v>66</v>
      </c>
      <c r="B98" s="37">
        <v>0</v>
      </c>
      <c r="C98" s="37">
        <v>14047</v>
      </c>
      <c r="D98" s="33">
        <f t="shared" si="14" ref="D98">B98+C98</f>
        <v>14047</v>
      </c>
    </row>
    <row r="99" spans="1:4" s="5" customFormat="1" ht="15.5">
      <c r="A99" s="13" t="s">
        <v>65</v>
      </c>
      <c r="B99" s="37"/>
      <c r="C99" s="37"/>
      <c r="D99" s="33"/>
    </row>
    <row r="100" spans="1:4" s="15" customFormat="1" ht="10.5">
      <c r="A100" s="14"/>
      <c r="B100" s="36"/>
      <c r="C100" s="36"/>
      <c r="D100" s="36"/>
    </row>
    <row r="101" spans="1:4" s="15" customFormat="1" ht="10.5">
      <c r="A101" s="14"/>
      <c r="B101" s="36"/>
      <c r="C101" s="36"/>
      <c r="D101" s="36"/>
    </row>
    <row r="102" spans="1:4" s="5" customFormat="1" ht="16.5">
      <c r="A102" s="11" t="s">
        <v>58</v>
      </c>
      <c r="B102" s="32">
        <f>B103+B104+B105+B106</f>
        <v>420912</v>
      </c>
      <c r="C102" s="32">
        <f t="shared" si="15" ref="C102:D102">C103+C104+C105+C106</f>
        <v>21024</v>
      </c>
      <c r="D102" s="32">
        <f t="shared" si="15"/>
        <v>441936</v>
      </c>
    </row>
    <row r="103" spans="1:4" s="7" customFormat="1" ht="15.5">
      <c r="A103" s="4" t="s">
        <v>17</v>
      </c>
      <c r="B103" s="33">
        <v>20912</v>
      </c>
      <c r="C103" s="33">
        <v>0</v>
      </c>
      <c r="D103" s="33">
        <f t="shared" si="16" ref="D103:D106">B103+C103</f>
        <v>20912</v>
      </c>
    </row>
    <row r="104" spans="1:4" s="7" customFormat="1" ht="15.5">
      <c r="A104" s="4" t="s">
        <v>31</v>
      </c>
      <c r="B104" s="33">
        <v>400000</v>
      </c>
      <c r="C104" s="33">
        <v>0</v>
      </c>
      <c r="D104" s="33">
        <f t="shared" si="16"/>
        <v>400000</v>
      </c>
    </row>
    <row r="105" spans="1:4" s="7" customFormat="1" ht="15.5">
      <c r="A105" s="4" t="s">
        <v>67</v>
      </c>
      <c r="B105" s="33">
        <v>0</v>
      </c>
      <c r="C105" s="33">
        <v>11024</v>
      </c>
      <c r="D105" s="33">
        <f t="shared" si="16"/>
        <v>11024</v>
      </c>
    </row>
    <row r="106" spans="1:4" s="7" customFormat="1" ht="15.5">
      <c r="A106" s="4" t="s">
        <v>98</v>
      </c>
      <c r="B106" s="33">
        <v>0</v>
      </c>
      <c r="C106" s="33">
        <v>10000</v>
      </c>
      <c r="D106" s="33">
        <f t="shared" si="16"/>
        <v>10000</v>
      </c>
    </row>
    <row r="107" spans="1:4" s="15" customFormat="1" ht="10.5">
      <c r="A107" s="14"/>
      <c r="B107" s="36"/>
      <c r="C107" s="36"/>
      <c r="D107" s="36"/>
    </row>
    <row r="108" spans="1:4" s="15" customFormat="1" ht="10.5">
      <c r="A108" s="14"/>
      <c r="B108" s="36"/>
      <c r="C108" s="36"/>
      <c r="D108" s="36"/>
    </row>
    <row r="109" spans="1:4" s="5" customFormat="1" ht="16.5">
      <c r="A109" s="11" t="s">
        <v>71</v>
      </c>
      <c r="B109" s="32">
        <f>SUM(B110:B110)</f>
        <v>0</v>
      </c>
      <c r="C109" s="32">
        <f t="shared" si="17" ref="C109:D109">SUM(C110:C110)</f>
        <v>134022</v>
      </c>
      <c r="D109" s="32">
        <f t="shared" si="17"/>
        <v>134022</v>
      </c>
    </row>
    <row r="110" spans="1:4" s="7" customFormat="1" ht="15.5">
      <c r="A110" s="4" t="s">
        <v>97</v>
      </c>
      <c r="B110" s="33">
        <v>0</v>
      </c>
      <c r="C110" s="33">
        <v>134022</v>
      </c>
      <c r="D110" s="33">
        <f t="shared" si="18" ref="D110">B110+C110</f>
        <v>134022</v>
      </c>
    </row>
    <row r="111" spans="1:4" s="7" customFormat="1" ht="15.5">
      <c r="A111" s="6" t="s">
        <v>70</v>
      </c>
      <c r="B111" s="33"/>
      <c r="C111" s="33"/>
      <c r="D111" s="33"/>
    </row>
    <row r="112" spans="1:4" s="15" customFormat="1" ht="10.5">
      <c r="A112" s="14"/>
      <c r="B112" s="36"/>
      <c r="C112" s="36"/>
      <c r="D112" s="36"/>
    </row>
    <row r="113" spans="1:4" s="15" customFormat="1" ht="10.5">
      <c r="A113" s="14"/>
      <c r="B113" s="36"/>
      <c r="C113" s="36"/>
      <c r="D113" s="36"/>
    </row>
    <row r="114" spans="1:4" s="5" customFormat="1" ht="16.5">
      <c r="A114" s="11" t="s">
        <v>59</v>
      </c>
      <c r="B114" s="32">
        <f>SUM(B115:B115)</f>
        <v>761985</v>
      </c>
      <c r="C114" s="32">
        <f t="shared" si="19" ref="C114:D114">SUM(C115:C115)</f>
        <v>36000</v>
      </c>
      <c r="D114" s="32">
        <f t="shared" si="19"/>
        <v>797985</v>
      </c>
    </row>
    <row r="115" spans="1:4" s="7" customFormat="1" ht="15.5">
      <c r="A115" s="4" t="s">
        <v>90</v>
      </c>
      <c r="B115" s="33">
        <v>761985</v>
      </c>
      <c r="C115" s="33">
        <v>36000</v>
      </c>
      <c r="D115" s="33">
        <f t="shared" si="20" ref="D115">B115+C115</f>
        <v>797985</v>
      </c>
    </row>
    <row r="116" spans="1:4" s="7" customFormat="1" ht="15.5">
      <c r="A116" s="6" t="s">
        <v>91</v>
      </c>
      <c r="B116" s="33"/>
      <c r="C116" s="33"/>
      <c r="D116" s="33"/>
    </row>
    <row r="117" spans="1:4" s="15" customFormat="1" ht="10.5">
      <c r="A117" s="14"/>
      <c r="B117" s="36"/>
      <c r="C117" s="36"/>
      <c r="D117" s="36"/>
    </row>
    <row r="118" spans="2:4" s="15" customFormat="1" ht="10.5">
      <c r="B118" s="36"/>
      <c r="C118" s="36"/>
      <c r="D118" s="36"/>
    </row>
    <row r="119" spans="1:4" s="5" customFormat="1" ht="16.5">
      <c r="A119" s="11" t="s">
        <v>37</v>
      </c>
      <c r="B119" s="32">
        <f>SUM(B120:B124)</f>
        <v>54309</v>
      </c>
      <c r="C119" s="32">
        <f t="shared" si="21" ref="C119:D119">SUM(C120:C124)</f>
        <v>72560</v>
      </c>
      <c r="D119" s="32">
        <f t="shared" si="21"/>
        <v>126869</v>
      </c>
    </row>
    <row r="120" spans="1:4" s="5" customFormat="1" ht="15.5">
      <c r="A120" s="27" t="s">
        <v>45</v>
      </c>
      <c r="B120" s="33">
        <v>36300</v>
      </c>
      <c r="C120" s="33">
        <v>0</v>
      </c>
      <c r="D120" s="33">
        <f t="shared" si="22" ref="D120:D122">B120+C120</f>
        <v>36300</v>
      </c>
    </row>
    <row r="121" spans="1:4" s="5" customFormat="1" ht="15.5">
      <c r="A121" s="13" t="s">
        <v>46</v>
      </c>
      <c r="B121" s="33"/>
      <c r="C121" s="33"/>
      <c r="D121" s="33"/>
    </row>
    <row r="122" spans="1:4" s="5" customFormat="1" ht="15.5">
      <c r="A122" s="27" t="s">
        <v>47</v>
      </c>
      <c r="B122" s="33">
        <v>18009</v>
      </c>
      <c r="C122" s="33">
        <v>0</v>
      </c>
      <c r="D122" s="33">
        <f t="shared" si="22"/>
        <v>18009</v>
      </c>
    </row>
    <row r="123" spans="1:4" s="5" customFormat="1" ht="15.5">
      <c r="A123" s="13" t="s">
        <v>48</v>
      </c>
      <c r="B123" s="33"/>
      <c r="C123" s="33"/>
      <c r="D123" s="33"/>
    </row>
    <row r="124" spans="1:4" s="5" customFormat="1" ht="15.5">
      <c r="A124" s="27" t="s">
        <v>75</v>
      </c>
      <c r="B124" s="33">
        <v>0</v>
      </c>
      <c r="C124" s="33">
        <v>72560</v>
      </c>
      <c r="D124" s="33">
        <f t="shared" si="23" ref="D124">B124+C124</f>
        <v>72560</v>
      </c>
    </row>
    <row r="125" spans="1:4" s="5" customFormat="1" ht="15.5">
      <c r="A125" s="13" t="s">
        <v>95</v>
      </c>
      <c r="B125" s="33"/>
      <c r="C125" s="33"/>
      <c r="D125" s="33"/>
    </row>
    <row r="126" spans="1:4" s="15" customFormat="1" ht="10.5">
      <c r="A126" s="28"/>
      <c r="B126" s="36"/>
      <c r="C126" s="36"/>
      <c r="D126" s="36"/>
    </row>
    <row r="127" spans="1:4" s="15" customFormat="1" ht="10.5">
      <c r="A127" s="28"/>
      <c r="B127" s="36"/>
      <c r="C127" s="36"/>
      <c r="D127" s="36"/>
    </row>
    <row r="128" spans="1:4" s="8" customFormat="1" ht="16.5">
      <c r="A128" s="11" t="s">
        <v>96</v>
      </c>
      <c r="B128" s="32">
        <f>B129</f>
        <v>0</v>
      </c>
      <c r="C128" s="32">
        <f t="shared" si="24" ref="C128:D128">C129</f>
        <v>1246</v>
      </c>
      <c r="D128" s="32">
        <f t="shared" si="24"/>
        <v>1246</v>
      </c>
    </row>
    <row r="129" spans="1:4" s="5" customFormat="1" ht="15.5">
      <c r="A129" s="12" t="s">
        <v>66</v>
      </c>
      <c r="B129" s="37">
        <v>0</v>
      </c>
      <c r="C129" s="37">
        <v>1246</v>
      </c>
      <c r="D129" s="33">
        <f t="shared" si="25" ref="D129">B129+C129</f>
        <v>1246</v>
      </c>
    </row>
    <row r="130" spans="1:4" s="5" customFormat="1" ht="15.5">
      <c r="A130" s="13" t="s">
        <v>65</v>
      </c>
      <c r="B130" s="37"/>
      <c r="C130" s="37"/>
      <c r="D130" s="33"/>
    </row>
    <row r="131" spans="2:4" s="7" customFormat="1" ht="13">
      <c r="B131" s="34"/>
      <c r="C131" s="34"/>
      <c r="D131" s="34"/>
    </row>
    <row r="132" spans="2:4" s="7" customFormat="1" ht="13">
      <c r="B132" s="34"/>
      <c r="C132" s="34"/>
      <c r="D132" s="34"/>
    </row>
    <row r="133" spans="2:4" s="7" customFormat="1" ht="13">
      <c r="B133" s="34"/>
      <c r="C133" s="34"/>
      <c r="D133" s="34"/>
    </row>
    <row r="134" spans="1:4" s="7" customFormat="1" ht="16.5">
      <c r="A134" s="29" t="s">
        <v>33</v>
      </c>
      <c r="B134" s="45"/>
      <c r="C134" s="45"/>
      <c r="D134" s="45" t="s">
        <v>60</v>
      </c>
    </row>
    <row r="135" spans="2:4" s="7" customFormat="1" ht="13">
      <c r="B135" s="44"/>
      <c r="C135" s="44"/>
      <c r="D135" s="44"/>
    </row>
    <row r="136" spans="2:4" s="7" customFormat="1" ht="13">
      <c r="B136" s="44"/>
      <c r="C136" s="44"/>
      <c r="D136" s="44"/>
    </row>
    <row r="137" spans="2:4" s="7" customFormat="1" ht="13">
      <c r="B137" s="44"/>
      <c r="C137" s="44"/>
      <c r="D137" s="44"/>
    </row>
    <row r="138" spans="2:4" s="7" customFormat="1" ht="13">
      <c r="B138" s="44"/>
      <c r="C138" s="44"/>
      <c r="D138" s="44"/>
    </row>
    <row r="139" spans="2:4" s="7" customFormat="1" ht="13">
      <c r="B139" s="44"/>
      <c r="C139" s="44"/>
      <c r="D139" s="44"/>
    </row>
    <row r="140" spans="2:4" s="7" customFormat="1" ht="13">
      <c r="B140" s="44"/>
      <c r="C140" s="44"/>
      <c r="D140" s="44"/>
    </row>
    <row r="141" spans="2:4" s="7" customFormat="1" ht="13">
      <c r="B141" s="44"/>
      <c r="C141" s="44"/>
      <c r="D141" s="44"/>
    </row>
    <row r="142" spans="2:4" s="7" customFormat="1" ht="13">
      <c r="B142" s="44"/>
      <c r="C142" s="44"/>
      <c r="D142" s="44"/>
    </row>
    <row r="143" spans="2:4" s="7" customFormat="1" ht="13">
      <c r="B143" s="44"/>
      <c r="C143" s="44"/>
      <c r="D143" s="44"/>
    </row>
    <row r="144" spans="2:4" s="7" customFormat="1" ht="13">
      <c r="B144" s="44"/>
      <c r="C144" s="44"/>
      <c r="D144" s="44"/>
    </row>
    <row r="145" spans="2:4" s="7" customFormat="1" ht="13">
      <c r="B145" s="44"/>
      <c r="C145" s="44"/>
      <c r="D145" s="44"/>
    </row>
    <row r="146" spans="2:4" s="7" customFormat="1" ht="13">
      <c r="B146" s="44"/>
      <c r="C146" s="44"/>
      <c r="D146" s="44"/>
    </row>
    <row r="147" spans="2:4" s="7" customFormat="1" ht="13">
      <c r="B147" s="44"/>
      <c r="C147" s="44"/>
      <c r="D147" s="44"/>
    </row>
    <row r="148" spans="2:4" s="7" customFormat="1" ht="13">
      <c r="B148" s="44"/>
      <c r="C148" s="44"/>
      <c r="D148" s="44"/>
    </row>
    <row r="149" spans="2:4" s="7" customFormat="1" ht="13">
      <c r="B149" s="44"/>
      <c r="C149" s="44"/>
      <c r="D149" s="44"/>
    </row>
    <row r="150" spans="2:4" s="7" customFormat="1" ht="13">
      <c r="B150" s="44"/>
      <c r="C150" s="44"/>
      <c r="D150" s="44"/>
    </row>
    <row r="151" spans="2:4" s="7" customFormat="1" ht="13">
      <c r="B151" s="44"/>
      <c r="C151" s="44"/>
      <c r="D151" s="44"/>
    </row>
    <row r="152" spans="2:4" s="7" customFormat="1" ht="13">
      <c r="B152" s="44"/>
      <c r="C152" s="44"/>
      <c r="D152" s="44"/>
    </row>
    <row r="153" spans="2:4" s="7" customFormat="1" ht="13">
      <c r="B153" s="44"/>
      <c r="C153" s="44"/>
      <c r="D153" s="44"/>
    </row>
    <row r="154" spans="2:4" s="7" customFormat="1" ht="13">
      <c r="B154" s="44"/>
      <c r="C154" s="44"/>
      <c r="D154" s="44"/>
    </row>
    <row r="155" spans="2:4" s="7" customFormat="1" ht="13">
      <c r="B155" s="44"/>
      <c r="C155" s="44"/>
      <c r="D155" s="44"/>
    </row>
    <row r="156" spans="2:4" s="7" customFormat="1" ht="13">
      <c r="B156" s="44"/>
      <c r="C156" s="44"/>
      <c r="D156" s="44"/>
    </row>
    <row r="157" spans="2:4" s="7" customFormat="1" ht="13">
      <c r="B157" s="44"/>
      <c r="C157" s="44"/>
      <c r="D157" s="44"/>
    </row>
    <row r="158" spans="2:4" s="7" customFormat="1" ht="13">
      <c r="B158" s="44"/>
      <c r="C158" s="44"/>
      <c r="D158" s="44"/>
    </row>
    <row r="159" spans="2:4" s="7" customFormat="1" ht="13">
      <c r="B159" s="44"/>
      <c r="C159" s="44"/>
      <c r="D159" s="44"/>
    </row>
    <row r="160" spans="2:4" s="7" customFormat="1" ht="13">
      <c r="B160" s="44"/>
      <c r="C160" s="44"/>
      <c r="D160" s="44"/>
    </row>
    <row r="161" spans="2:4" s="7" customFormat="1" ht="13">
      <c r="B161" s="44"/>
      <c r="C161" s="44"/>
      <c r="D161" s="44"/>
    </row>
    <row r="162" spans="2:4" s="7" customFormat="1" ht="13">
      <c r="B162" s="44"/>
      <c r="C162" s="44"/>
      <c r="D162" s="44"/>
    </row>
    <row r="163" spans="2:4" s="7" customFormat="1" ht="13">
      <c r="B163" s="44"/>
      <c r="C163" s="44"/>
      <c r="D163" s="44"/>
    </row>
    <row r="164" spans="2:2" s="7" customFormat="1" ht="13">
      <c r="B164" s="44"/>
    </row>
    <row r="165" spans="2:2" s="7" customFormat="1" ht="13">
      <c r="B165" s="44"/>
    </row>
    <row r="166" spans="2:2" s="7" customFormat="1" ht="13">
      <c r="B166" s="44"/>
    </row>
    <row r="167" spans="2:2" s="7" customFormat="1" ht="13">
      <c r="B167" s="44"/>
    </row>
    <row r="168" spans="2:2" s="7" customFormat="1" ht="13">
      <c r="B168" s="44"/>
    </row>
    <row r="169" spans="2:2" s="7" customFormat="1" ht="13">
      <c r="B169" s="44"/>
    </row>
    <row r="170" spans="2:2" s="7" customFormat="1" ht="13">
      <c r="B170" s="44"/>
    </row>
    <row r="171" spans="2:2" s="7" customFormat="1" ht="13">
      <c r="B171" s="44"/>
    </row>
    <row r="172" spans="2:2" s="7" customFormat="1" ht="13">
      <c r="B172" s="44"/>
    </row>
    <row r="173" spans="2:2" s="7" customFormat="1" ht="13">
      <c r="B173" s="44"/>
    </row>
    <row r="174" spans="2:2" s="7" customFormat="1" ht="13">
      <c r="B174" s="44"/>
    </row>
    <row r="175" spans="2:2" s="7" customFormat="1" ht="13">
      <c r="B175" s="44"/>
    </row>
    <row r="176" spans="2:2" s="7" customFormat="1" ht="13">
      <c r="B176" s="44"/>
    </row>
    <row r="177" spans="2:2" s="7" customFormat="1" ht="13">
      <c r="B177" s="44"/>
    </row>
    <row r="178" spans="2:2" s="7" customFormat="1" ht="13">
      <c r="B178" s="44"/>
    </row>
    <row r="179" spans="2:2" s="7" customFormat="1" ht="13">
      <c r="B179" s="44"/>
    </row>
    <row r="180" spans="2:2" s="7" customFormat="1" ht="13">
      <c r="B180" s="44"/>
    </row>
    <row r="181" spans="2:2" s="7" customFormat="1" ht="13">
      <c r="B181" s="44"/>
    </row>
    <row r="182" spans="2:2" s="7" customFormat="1" ht="13">
      <c r="B182" s="44"/>
    </row>
    <row r="183" spans="2:2" s="7" customFormat="1" ht="13">
      <c r="B183" s="44"/>
    </row>
    <row r="184" spans="2:2" s="7" customFormat="1" ht="13">
      <c r="B184" s="44"/>
    </row>
    <row r="185" spans="2:2" s="7" customFormat="1" ht="13">
      <c r="B185" s="44"/>
    </row>
    <row r="186" spans="2:2" s="7" customFormat="1" ht="13">
      <c r="B186" s="44"/>
    </row>
    <row r="187" spans="2:2" s="7" customFormat="1" ht="13">
      <c r="B187" s="44"/>
    </row>
    <row r="188" spans="2:2" s="7" customFormat="1" ht="13">
      <c r="B188" s="44"/>
    </row>
    <row r="189" spans="2:2" s="7" customFormat="1" ht="13">
      <c r="B189" s="44"/>
    </row>
    <row r="190" spans="2:2" s="7" customFormat="1" ht="13">
      <c r="B190" s="44"/>
    </row>
    <row r="191" spans="2:2" s="7" customFormat="1" ht="13">
      <c r="B191" s="44"/>
    </row>
    <row r="192" spans="2:2" s="7" customFormat="1" ht="13">
      <c r="B192" s="44"/>
    </row>
    <row r="193" spans="2:2" s="7" customFormat="1" ht="13">
      <c r="B193" s="44"/>
    </row>
    <row r="194" spans="2:2" s="7" customFormat="1" ht="13">
      <c r="B194" s="44"/>
    </row>
    <row r="195" spans="2:2" s="7" customFormat="1" ht="13">
      <c r="B195" s="44"/>
    </row>
    <row r="196" spans="2:2" s="7" customFormat="1" ht="13">
      <c r="B196" s="44"/>
    </row>
    <row r="197" spans="2:2" s="7" customFormat="1" ht="13">
      <c r="B197" s="44"/>
    </row>
    <row r="198" spans="2:2" s="7" customFormat="1" ht="13">
      <c r="B198" s="44"/>
    </row>
    <row r="199" spans="2:2" s="7" customFormat="1" ht="13">
      <c r="B199" s="44"/>
    </row>
    <row r="200" spans="2:2" s="7" customFormat="1" ht="13">
      <c r="B200" s="44"/>
    </row>
    <row r="201" spans="2:2" s="7" customFormat="1" ht="13">
      <c r="B201" s="44"/>
    </row>
  </sheetData>
  <mergeCells count="1">
    <mergeCell ref="A10:D10"/>
  </mergeCells>
  <printOptions horizontalCentered="1"/>
  <pageMargins left="0.5905511811023623" right="0.5905511811023623" top="0.5905511811023623" bottom="0.5905511811023623" header="0.5118110236220472" footer="0.5118110236220472"/>
  <pageSetup orientation="portrait" paperSize="9" scale="7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pielikums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2023-10-26T06:06:36Z</cp:lastPrinted>
  <dcterms:created xsi:type="dcterms:W3CDTF">1998-03-21T09:13:21Z</dcterms:created>
  <dcterms:modified xsi:type="dcterms:W3CDTF">2023-11-08T13:23:52Z</dcterms:modified>
  <cp:category/>
</cp:coreProperties>
</file>