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20" yWindow="-120" windowWidth="29040" windowHeight="15840" tabRatio="842" activeTab="0"/>
  </bookViews>
  <sheets>
    <sheet name="1 pielikums" sheetId="24" r:id="rId3"/>
  </sheets>
  <definedNames>
    <definedName name="_xlnm.Print_Area" localSheetId="0">'1 pielikums'!$A$1:$E$100</definedName>
    <definedName name="_xlnm.Print_Titles" localSheetId="0">'1 pielikums'!$11:$15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4" l="1"/>
</calcChain>
</file>

<file path=xl/sharedStrings.xml><?xml version="1.0" encoding="utf-8"?>
<sst xmlns="http://schemas.openxmlformats.org/spreadsheetml/2006/main" count="72" uniqueCount="63">
  <si>
    <t>Nosaukums</t>
  </si>
  <si>
    <t>KOPĒJIE IZDEVUMI</t>
  </si>
  <si>
    <t>KOPĒJIE IEŅĒMUMI</t>
  </si>
  <si>
    <t>Nodokļu ieņēmumi</t>
  </si>
  <si>
    <t>Nenodokļu ieņēmumi</t>
  </si>
  <si>
    <t>Uzturēšanas izdevumi</t>
  </si>
  <si>
    <t>Pamatbudžeta ieņēmumi</t>
  </si>
  <si>
    <t>1.</t>
  </si>
  <si>
    <t>1.1.</t>
  </si>
  <si>
    <t>1.2.</t>
  </si>
  <si>
    <t>2.</t>
  </si>
  <si>
    <t>2.1.</t>
  </si>
  <si>
    <t>2.2.</t>
  </si>
  <si>
    <t>3.</t>
  </si>
  <si>
    <t>Pamatbudžets</t>
  </si>
  <si>
    <t>Iedzīvotāju ienākuma nodoklis</t>
  </si>
  <si>
    <t>Azartspēļu nodoklis</t>
  </si>
  <si>
    <t>Naudas sodi</t>
  </si>
  <si>
    <t>Ieņēmumi no ziedojumiem un dāvinājumiem</t>
  </si>
  <si>
    <t>Kārtējie izdevumi</t>
  </si>
  <si>
    <t>budžeta līdzekļu atlikums gada sākumā</t>
  </si>
  <si>
    <t>budžeta līdzekļu atlikums pārskata perioda beigās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</si>
  <si>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</si>
  <si>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</si>
  <si>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</si>
  <si>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</si>
  <si>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Kapitālie izdevumi</t>
  </si>
  <si>
    <t>Pašvaldības nodevas un kancelejas nodevas</t>
  </si>
  <si>
    <t>Pamatbudžeta izdevumi</t>
  </si>
  <si>
    <t>t.sk. dotācija Eiropas Savienības līdzfinansēto projektu īstenošanai</t>
  </si>
  <si>
    <t>Dabas resursu nodoklis</t>
  </si>
  <si>
    <t>Īpašuma nodoklis</t>
  </si>
  <si>
    <t>Nr.</t>
  </si>
  <si>
    <t>Uzturēšanas izdevumu transferti uz citiem budžetiem</t>
  </si>
  <si>
    <t>Pašvaldību budžetu transferti</t>
  </si>
  <si>
    <t>Valsts budžeta transferti</t>
  </si>
  <si>
    <t>Ziedojumu un dāvinājumu ieņēmumi</t>
  </si>
  <si>
    <t>Ziedojumu un dāvinājumu izdevumi</t>
  </si>
  <si>
    <t>plāns</t>
  </si>
  <si>
    <t>(euro)</t>
  </si>
  <si>
    <t>Ziedojumi un dāvinājumi</t>
  </si>
  <si>
    <t>Neto aizņēmumi, t.sk.:</t>
  </si>
  <si>
    <t>Budžeta līdzekļu izmaiņas, t.sk.:</t>
  </si>
  <si>
    <t>1. pielikums</t>
  </si>
  <si>
    <t>Rīgas domes priekšsēdētājs</t>
  </si>
  <si>
    <t>Ieņēmumi no uzņēmējdarbības un īpašuma</t>
  </si>
  <si>
    <t>Aizņēmumi</t>
  </si>
  <si>
    <t>Aizņēmumu atmaksa</t>
  </si>
  <si>
    <t>apstiprinātais</t>
  </si>
  <si>
    <t>Rīgas valstspilsētas pašvaldības konsolidētais budžets 2024. gadam</t>
  </si>
  <si>
    <t>2024. gada</t>
  </si>
  <si>
    <t>V. Ķirsis</t>
  </si>
  <si>
    <t>Rīgas domes 2024. gada 31. janvara</t>
  </si>
  <si>
    <t>saistošajiem noteikumiem Nr. RD-24-257-sn</t>
  </si>
  <si>
    <t>Grozījumi</t>
  </si>
  <si>
    <t xml:space="preserve">Pārējie nenodokļu ieņēmumi un ieņēmumi no </t>
  </si>
  <si>
    <t>pašvaldības īpašuma iznomāšanas un pārdošanas,</t>
  </si>
  <si>
    <t>kā arī pašvaldības kapitāla izmantošanas</t>
  </si>
  <si>
    <t>FINANSĒŠANA</t>
  </si>
  <si>
    <t>precizētais</t>
  </si>
  <si>
    <t>Kapitālo izdevumu transferti</t>
  </si>
  <si>
    <t>(Rīgas domes 2024. gada 20. novembra</t>
  </si>
  <si>
    <t>saistošo noteikumu Nr. RD-24-314-sn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</si>
</sst>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4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0">
    <xf numFmtId="0" fontId="0" fillId="0" borderId="0" xfId="0"/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/>
    <xf numFmtId="0" fontId="5" fillId="0" borderId="0" xfId="0" applyFont="1" applyFill="1" applyAlignment="1">
      <alignment horizontal="centerContinuous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4" fillId="0" borderId="0" xfId="0" applyFont="1" applyFill="1" quotePrefix="1"/>
    <xf numFmtId="0" fontId="4" fillId="0" borderId="0" xfId="0" applyFont="1" applyFill="1"/>
    <xf numFmtId="0" fontId="3" fillId="0" borderId="0" xfId="0" applyFont="1" applyFill="1" quotePrefix="1"/>
    <xf numFmtId="0" fontId="8" fillId="0" borderId="0" xfId="0" applyFont="1" applyFill="1" quotePrefix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3" fontId="9" fillId="0" borderId="0" xfId="0" applyNumberFormat="1" applyFont="1" applyFill="1"/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6" fillId="0" borderId="0" xfId="0" applyFont="1" applyFill="1"/>
    <xf numFmtId="0" fontId="9" fillId="0" borderId="0" xfId="0" applyFont="1" applyFill="1" quotePrefix="1"/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indent="2"/>
    </xf>
    <xf numFmtId="3" fontId="2" fillId="0" borderId="0" xfId="0" applyNumberFormat="1" applyFont="1" applyFill="1"/>
    <xf numFmtId="0" fontId="10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/>
    <xf numFmtId="0" fontId="12" fillId="0" borderId="0" xfId="0" applyFont="1" applyFill="1" quotePrefix="1"/>
    <xf numFmtId="0" fontId="12" fillId="0" borderId="0" xfId="0" applyFont="1" applyFill="1" applyAlignment="1">
      <alignment horizontal="left" indent="1"/>
    </xf>
    <xf numFmtId="0" fontId="9" fillId="0" borderId="0" xfId="0" applyFont="1" applyFill="1"/>
    <xf numFmtId="0" fontId="9" fillId="0" borderId="0" xfId="0" applyFont="1" applyFill="1" applyAlignment="1">
      <alignment/>
    </xf>
    <xf numFmtId="0" fontId="12" fillId="0" borderId="0" xfId="0" applyFont="1" applyFill="1" applyAlignment="1">
      <alignment horizontal="left" indent="2"/>
    </xf>
    <xf numFmtId="0" fontId="13" fillId="0" borderId="0" xfId="0" applyFont="1" applyFill="1"/>
    <xf numFmtId="0" fontId="13" fillId="0" borderId="0" xfId="0" applyFont="1" applyFill="1" applyAlignment="1">
      <alignment horizontal="left" indent="1"/>
    </xf>
    <xf numFmtId="3" fontId="4" fillId="0" borderId="0" xfId="0" applyNumberFormat="1" applyFont="1" applyFill="1"/>
    <xf numFmtId="3" fontId="3" fillId="0" borderId="0" xfId="0" applyNumberFormat="1" applyFont="1" applyFill="1"/>
    <xf numFmtId="3" fontId="3" fillId="0" borderId="0" xfId="0" applyNumberFormat="1" applyFont="1" applyFill="1"/>
    <xf numFmtId="3" fontId="12" fillId="0" borderId="0" xfId="0" applyNumberFormat="1" applyFont="1" applyFill="1"/>
    <xf numFmtId="0" fontId="11" fillId="0" borderId="0" xfId="0" applyFont="1" applyFill="1" applyAlignment="1">
      <alignment horizontal="left" indent="2"/>
    </xf>
    <xf numFmtId="0" fontId="14" fillId="0" borderId="0" xfId="0" applyFont="1" applyFill="1" quotePrefix="1"/>
    <xf numFmtId="0" fontId="14" fillId="0" borderId="0" xfId="0" applyFont="1" applyFill="1"/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center"/>
    </xf>
    <xf numFmtId="3" fontId="14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13" fillId="0" borderId="0" xfId="0" applyNumberFormat="1" applyFont="1" applyFill="1"/>
    <xf numFmtId="3" fontId="12" fillId="0" borderId="0" xfId="0" applyNumberFormat="1" applyFont="1" applyFill="1" applyAlignment="1">
      <alignment horizontal="right"/>
    </xf>
    <xf numFmtId="3" fontId="10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indent="1"/>
    </xf>
    <xf numFmtId="3" fontId="12" fillId="0" borderId="0" xfId="0" applyNumberFormat="1" applyFont="1" applyFill="1"/>
    <xf numFmtId="0" fontId="12" fillId="0" borderId="0" xfId="0" applyFont="1" applyFill="1" applyBorder="1" applyAlignment="1">
      <alignment horizontal="left" indent="2"/>
    </xf>
    <xf numFmtId="3" fontId="12" fillId="0" borderId="0" xfId="0" applyNumberFormat="1" applyFont="1" applyFill="1" quotePrefix="1"/>
    <xf numFmtId="3" fontId="8" fillId="0" borderId="0" xfId="0" applyNumberFormat="1" applyFont="1" applyFill="1"/>
    <xf numFmtId="0" fontId="3" fillId="0" borderId="0" xfId="0" applyFont="1" applyAlignment="1">
      <alignment horizontal="left" indent="1"/>
    </xf>
    <xf numFmtId="3" fontId="3" fillId="0" borderId="0" xfId="0" applyNumberFormat="1" applyFont="1"/>
    <xf numFmtId="0" fontId="3" fillId="0" borderId="6" xfId="0" applyFont="1" applyFill="1" applyBorder="1"/>
    <xf numFmtId="3" fontId="3" fillId="0" borderId="1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3" fillId="0" borderId="0" xfId="0" applyNumberFormat="1" applyFont="1" applyFill="1" quotePrefix="1"/>
    <xf numFmtId="3" fontId="15" fillId="0" borderId="0" xfId="0" applyNumberFormat="1" applyFont="1" applyAlignment="1">
      <alignment horizontal="right"/>
    </xf>
    <xf numFmtId="0" fontId="14" fillId="0" borderId="0" xfId="0" applyFont="1" applyFill="1" applyAlignment="1" quotePrefix="1">
      <alignment horizontal="center"/>
    </xf>
    <xf numFmtId="0" fontId="14" fillId="0" borderId="0" xfId="0" applyFont="1" applyFill="1"/>
    <xf numFmtId="0" fontId="4" fillId="0" borderId="0" xfId="0" applyFont="1" applyFill="1"/>
    <xf numFmtId="3" fontId="4" fillId="0" borderId="0" xfId="0" applyNumberFormat="1" applyFont="1" applyFill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0"/>
  <sheetViews>
    <sheetView tabSelected="1" workbookViewId="0" topLeftCell="A74">
      <selection pane="topLeft" activeCell="F9" sqref="F9"/>
    </sheetView>
  </sheetViews>
  <sheetFormatPr defaultColWidth="9.144285714285713" defaultRowHeight="12.75"/>
  <cols>
    <col min="1" max="1" width="5.714285714285714" style="7" customWidth="1"/>
    <col min="2" max="2" width="63.42857142857143" style="7" customWidth="1"/>
    <col min="3" max="3" width="18.714285714285715" style="3" customWidth="1"/>
    <col min="4" max="4" width="18.714285714285715" style="7" customWidth="1"/>
    <col min="5" max="5" width="18" style="7" bestFit="1" customWidth="1"/>
    <col min="6" max="6" width="11.142857142857142" style="7" bestFit="1" customWidth="1"/>
    <col min="7" max="16384" width="9.142857142857142" style="7"/>
  </cols>
  <sheetData>
    <row r="1" s="2" customFormat="1" ht="15"/>
    <row r="2" spans="2:5" ht="15">
      <c r="B2" s="3"/>
      <c r="E2" s="51" t="s">
        <v>43</v>
      </c>
    </row>
    <row r="3" spans="2:5" ht="15">
      <c r="B3" s="3"/>
      <c r="E3" s="51" t="s">
        <v>52</v>
      </c>
    </row>
    <row r="4" spans="2:5" ht="15">
      <c r="B4" s="2"/>
      <c r="E4" s="51" t="s">
        <v>53</v>
      </c>
    </row>
    <row r="5" spans="5:5" s="2" customFormat="1" ht="15">
      <c r="E5" s="75" t="s">
        <v>61</v>
      </c>
    </row>
    <row r="6" spans="5:5" s="4" customFormat="1" ht="15">
      <c r="E6" s="75" t="s">
        <v>62</v>
      </c>
    </row>
    <row r="7" s="4" customFormat="1" ht="15"/>
    <row r="8" s="4" customFormat="1" ht="15"/>
    <row r="9" s="2" customFormat="1" ht="15"/>
    <row r="10" spans="1:5" s="5" customFormat="1" ht="20.25">
      <c r="A10" s="1" t="s">
        <v>49</v>
      </c>
      <c r="B10" s="1"/>
      <c r="C10" s="1"/>
      <c r="D10" s="1"/>
      <c r="E10" s="1"/>
    </row>
    <row r="11" spans="2:3" ht="12.75">
      <c r="B11" s="8"/>
      <c r="C11" s="52"/>
    </row>
    <row r="12" spans="1:5" s="4" customFormat="1" ht="15">
      <c r="A12" s="9"/>
      <c r="B12" s="10"/>
      <c r="C12" s="71" t="s">
        <v>50</v>
      </c>
      <c r="D12" s="71"/>
      <c r="E12" s="71" t="s">
        <v>50</v>
      </c>
    </row>
    <row r="13" spans="1:5" s="4" customFormat="1" ht="15">
      <c r="A13" s="70"/>
      <c r="B13" s="11" t="s">
        <v>0</v>
      </c>
      <c r="C13" s="72" t="s">
        <v>48</v>
      </c>
      <c r="D13" s="72" t="s">
        <v>54</v>
      </c>
      <c r="E13" s="72" t="s">
        <v>59</v>
      </c>
    </row>
    <row r="14" spans="1:5" s="4" customFormat="1" ht="15">
      <c r="A14" s="33" t="s">
        <v>32</v>
      </c>
      <c r="B14" s="11"/>
      <c r="C14" s="72" t="s">
        <v>38</v>
      </c>
      <c r="D14" s="72"/>
      <c r="E14" s="72" t="s">
        <v>38</v>
      </c>
    </row>
    <row r="15" spans="1:5" s="4" customFormat="1" ht="15">
      <c r="A15" s="12"/>
      <c r="B15" s="13"/>
      <c r="C15" s="73" t="s">
        <v>39</v>
      </c>
      <c r="D15" s="73" t="s">
        <v>39</v>
      </c>
      <c r="E15" s="73" t="s">
        <v>39</v>
      </c>
    </row>
    <row r="16" spans="1:5" s="36" customFormat="1" ht="11.25">
      <c r="A16" s="34"/>
      <c r="B16" s="35"/>
      <c r="C16" s="53"/>
      <c r="D16" s="53"/>
      <c r="E16" s="53"/>
    </row>
    <row r="17" spans="1:5" s="36" customFormat="1" ht="11.25">
      <c r="A17" s="34"/>
      <c r="B17" s="35"/>
      <c r="C17" s="53"/>
      <c r="D17" s="53"/>
      <c r="E17" s="53"/>
    </row>
    <row r="18" spans="1:5" s="15" customFormat="1" ht="18.75">
      <c r="A18" s="49" t="s">
        <v>7</v>
      </c>
      <c r="B18" s="50" t="s">
        <v>2</v>
      </c>
      <c r="C18" s="54">
        <f>C21+C48</f>
        <v>1354472025</v>
      </c>
      <c r="D18" s="54">
        <f t="shared" si="0" ref="D18:E18">D21+D48</f>
        <v>65405816</v>
      </c>
      <c r="E18" s="54">
        <f t="shared" si="0"/>
        <v>1419877841</v>
      </c>
    </row>
    <row r="19" spans="1:5" s="36" customFormat="1" ht="11.25">
      <c r="A19" s="37"/>
      <c r="C19" s="47"/>
      <c r="D19" s="64"/>
      <c r="E19" s="64"/>
    </row>
    <row r="20" spans="1:5" s="36" customFormat="1" ht="11.25">
      <c r="A20" s="37"/>
      <c r="C20" s="64"/>
      <c r="D20" s="64"/>
      <c r="E20" s="64"/>
    </row>
    <row r="21" spans="1:5" s="18" customFormat="1" ht="18.75">
      <c r="A21" s="14" t="s">
        <v>8</v>
      </c>
      <c r="B21" s="15" t="s">
        <v>6</v>
      </c>
      <c r="C21" s="44">
        <f>C22+C29+C42+C38+C45</f>
        <v>1354369588</v>
      </c>
      <c r="D21" s="44">
        <f t="shared" si="1" ref="D21:E21">D22+D29+D42+D38+D45</f>
        <v>65405516</v>
      </c>
      <c r="E21" s="44">
        <f t="shared" si="1"/>
        <v>1419775104</v>
      </c>
    </row>
    <row r="22" spans="2:5" s="19" customFormat="1" ht="15.75">
      <c r="B22" s="20" t="s">
        <v>3</v>
      </c>
      <c r="C22" s="21">
        <f>C23+C24+C25+C26</f>
        <v>943486224</v>
      </c>
      <c r="D22" s="21">
        <f t="shared" si="2" ref="D22:E22">D23+D24+D25+D26</f>
        <v>41346512</v>
      </c>
      <c r="E22" s="21">
        <f t="shared" si="2"/>
        <v>984832736</v>
      </c>
    </row>
    <row r="23" spans="2:5" s="2" customFormat="1" ht="15">
      <c r="B23" s="22" t="s">
        <v>15</v>
      </c>
      <c r="C23" s="46">
        <v>826930242</v>
      </c>
      <c r="D23" s="46">
        <v>41346512</v>
      </c>
      <c r="E23" s="46">
        <f>C23+D23</f>
        <v>868276754</v>
      </c>
    </row>
    <row r="24" spans="2:5" s="2" customFormat="1" ht="15">
      <c r="B24" s="22" t="s">
        <v>31</v>
      </c>
      <c r="C24" s="46">
        <v>115528949</v>
      </c>
      <c r="D24" s="46">
        <v>0</v>
      </c>
      <c r="E24" s="46">
        <f t="shared" si="3" ref="E24:E26">C24+D24</f>
        <v>115528949</v>
      </c>
    </row>
    <row r="25" spans="2:5" s="2" customFormat="1" ht="15">
      <c r="B25" s="22" t="s">
        <v>16</v>
      </c>
      <c r="C25" s="46">
        <v>653033</v>
      </c>
      <c r="D25" s="46">
        <v>0</v>
      </c>
      <c r="E25" s="46">
        <f t="shared" si="3"/>
        <v>653033</v>
      </c>
    </row>
    <row r="26" spans="2:5" s="2" customFormat="1" ht="15">
      <c r="B26" s="22" t="s">
        <v>30</v>
      </c>
      <c r="C26" s="46">
        <v>374000</v>
      </c>
      <c r="D26" s="46">
        <v>0</v>
      </c>
      <c r="E26" s="46">
        <f t="shared" si="3"/>
        <v>374000</v>
      </c>
    </row>
    <row r="27" spans="2:5" s="36" customFormat="1" ht="11.25">
      <c r="B27" s="38"/>
      <c r="C27" s="47"/>
      <c r="D27" s="64"/>
      <c r="E27" s="64"/>
    </row>
    <row r="28" spans="2:5" s="36" customFormat="1" ht="11.25">
      <c r="B28" s="38"/>
      <c r="C28" s="47"/>
      <c r="D28" s="64"/>
      <c r="E28" s="64"/>
    </row>
    <row r="29" spans="2:5" s="19" customFormat="1" ht="15.75">
      <c r="B29" s="20" t="s">
        <v>4</v>
      </c>
      <c r="C29" s="21">
        <f>SUM(C30:C33)</f>
        <v>23067056</v>
      </c>
      <c r="D29" s="21">
        <f t="shared" si="4" ref="D29:E29">SUM(D30:D33)</f>
        <v>800000</v>
      </c>
      <c r="E29" s="21">
        <f t="shared" si="4"/>
        <v>23867056</v>
      </c>
    </row>
    <row r="30" spans="2:5" s="4" customFormat="1" ht="15">
      <c r="B30" s="68" t="s">
        <v>45</v>
      </c>
      <c r="C30" s="69">
        <v>7100000</v>
      </c>
      <c r="D30" s="69">
        <v>4306908</v>
      </c>
      <c r="E30" s="46">
        <f t="shared" si="5" ref="E30:E33">C30+D30</f>
        <v>11406908</v>
      </c>
    </row>
    <row r="31" spans="2:5" s="2" customFormat="1" ht="15">
      <c r="B31" s="22" t="s">
        <v>27</v>
      </c>
      <c r="C31" s="46">
        <v>4736800</v>
      </c>
      <c r="D31" s="46">
        <v>462500</v>
      </c>
      <c r="E31" s="46">
        <f t="shared" si="5"/>
        <v>5199300</v>
      </c>
    </row>
    <row r="32" spans="2:5" s="2" customFormat="1" ht="15">
      <c r="B32" s="22" t="s">
        <v>17</v>
      </c>
      <c r="C32" s="46">
        <v>1100000</v>
      </c>
      <c r="D32" s="46">
        <v>1520000</v>
      </c>
      <c r="E32" s="46">
        <f t="shared" si="5"/>
        <v>2620000</v>
      </c>
    </row>
    <row r="33" spans="2:5" s="2" customFormat="1" ht="15">
      <c r="B33" s="22" t="s">
        <v>55</v>
      </c>
      <c r="C33" s="46">
        <v>10130256</v>
      </c>
      <c r="D33" s="46">
        <v>-5489408</v>
      </c>
      <c r="E33" s="46">
        <f t="shared" si="5"/>
        <v>4640848</v>
      </c>
    </row>
    <row r="34" spans="2:5" s="2" customFormat="1" ht="15">
      <c r="B34" s="23" t="s">
        <v>56</v>
      </c>
      <c r="C34" s="46"/>
      <c r="D34" s="46"/>
      <c r="E34" s="46"/>
    </row>
    <row r="35" spans="2:5" s="4" customFormat="1" ht="15">
      <c r="B35" s="23" t="s">
        <v>57</v>
      </c>
      <c r="C35" s="46"/>
      <c r="D35" s="46"/>
      <c r="E35" s="46"/>
    </row>
    <row r="36" spans="2:5" s="36" customFormat="1" ht="11.25">
      <c r="B36" s="41"/>
      <c r="C36" s="47"/>
      <c r="D36" s="64"/>
      <c r="E36" s="64"/>
    </row>
    <row r="37" spans="2:5" s="36" customFormat="1" ht="11.25">
      <c r="B37" s="41"/>
      <c r="C37" s="47"/>
      <c r="D37" s="64"/>
      <c r="E37" s="64"/>
    </row>
    <row r="38" spans="2:5" s="4" customFormat="1" ht="15.75">
      <c r="B38" s="40" t="s">
        <v>35</v>
      </c>
      <c r="C38" s="21">
        <v>350698609</v>
      </c>
      <c r="D38" s="21">
        <v>16039717</v>
      </c>
      <c r="E38" s="21">
        <f>C38+D38</f>
        <v>366738326</v>
      </c>
    </row>
    <row r="39" spans="2:5" s="4" customFormat="1" ht="15">
      <c r="B39" s="48" t="s">
        <v>29</v>
      </c>
      <c r="C39" s="55">
        <v>70300004</v>
      </c>
      <c r="D39" s="55">
        <v>0</v>
      </c>
      <c r="E39" s="55">
        <f>C39+D39</f>
        <v>70300004</v>
      </c>
    </row>
    <row r="40" spans="2:5" s="42" customFormat="1" ht="10.5">
      <c r="B40" s="43"/>
      <c r="C40" s="56"/>
      <c r="D40" s="56"/>
      <c r="E40" s="56"/>
    </row>
    <row r="41" spans="2:5" s="42" customFormat="1" ht="10.5">
      <c r="B41" s="43"/>
      <c r="C41" s="56"/>
      <c r="D41" s="56"/>
      <c r="E41" s="56"/>
    </row>
    <row r="42" spans="2:5" s="39" customFormat="1" ht="15.75">
      <c r="B42" s="40" t="s">
        <v>34</v>
      </c>
      <c r="C42" s="21">
        <v>9073875</v>
      </c>
      <c r="D42" s="21">
        <v>3212918</v>
      </c>
      <c r="E42" s="21">
        <f>C42+D42</f>
        <v>12286793</v>
      </c>
    </row>
    <row r="43" spans="2:5" s="42" customFormat="1" ht="10.5">
      <c r="B43" s="43"/>
      <c r="C43" s="56"/>
      <c r="D43" s="56"/>
      <c r="E43" s="56"/>
    </row>
    <row r="44" spans="2:5" s="42" customFormat="1" ht="10.5">
      <c r="B44" s="43"/>
      <c r="C44" s="56"/>
      <c r="D44" s="56"/>
      <c r="E44" s="56"/>
    </row>
    <row r="45" spans="2:5" s="19" customFormat="1" ht="15.75">
      <c r="B45" s="20" t="s">
        <v>24</v>
      </c>
      <c r="C45" s="21">
        <v>28043824</v>
      </c>
      <c r="D45" s="21">
        <v>4006369</v>
      </c>
      <c r="E45" s="21">
        <f>C45+D45</f>
        <v>32050193</v>
      </c>
    </row>
    <row r="46" spans="3:5" s="36" customFormat="1" ht="11.25">
      <c r="C46" s="57"/>
      <c r="D46" s="57"/>
      <c r="E46" s="57"/>
    </row>
    <row r="47" spans="3:5" s="36" customFormat="1" ht="11.25">
      <c r="C47" s="57"/>
      <c r="D47" s="57"/>
      <c r="E47" s="57"/>
    </row>
    <row r="48" spans="1:5" s="18" customFormat="1" ht="16.5">
      <c r="A48" s="17" t="s">
        <v>9</v>
      </c>
      <c r="B48" s="18" t="s">
        <v>36</v>
      </c>
      <c r="C48" s="67">
        <f>SUM(C49:C49)</f>
        <v>102437</v>
      </c>
      <c r="D48" s="67">
        <f t="shared" si="6" ref="D48:E48">SUM(D49:D49)</f>
        <v>300</v>
      </c>
      <c r="E48" s="67">
        <f t="shared" si="6"/>
        <v>102737</v>
      </c>
    </row>
    <row r="49" spans="2:5" s="2" customFormat="1" ht="15">
      <c r="B49" s="22" t="s">
        <v>18</v>
      </c>
      <c r="C49" s="46">
        <v>102437</v>
      </c>
      <c r="D49" s="46">
        <v>300</v>
      </c>
      <c r="E49" s="46">
        <f t="shared" si="7" ref="E49">C49+D49</f>
        <v>102737</v>
      </c>
    </row>
    <row r="50" spans="3:5" s="4" customFormat="1" ht="15">
      <c r="C50" s="46"/>
      <c r="D50" s="46"/>
      <c r="E50" s="46"/>
    </row>
    <row r="51" spans="3:5" s="4" customFormat="1" ht="15">
      <c r="C51" s="46"/>
      <c r="D51" s="46"/>
      <c r="E51" s="46"/>
    </row>
    <row r="52" spans="3:5" s="4" customFormat="1" ht="15">
      <c r="C52" s="46"/>
      <c r="D52" s="46"/>
      <c r="E52" s="46"/>
    </row>
    <row r="53" spans="1:5" s="50" customFormat="1" ht="18.75">
      <c r="A53" s="49" t="s">
        <v>10</v>
      </c>
      <c r="B53" s="50" t="s">
        <v>1</v>
      </c>
      <c r="C53" s="54">
        <f>C56+C70</f>
        <v>1545679017</v>
      </c>
      <c r="D53" s="54">
        <f>D56+D70</f>
        <v>38248718</v>
      </c>
      <c r="E53" s="54">
        <f>E56+E70</f>
        <v>1583927735</v>
      </c>
    </row>
    <row r="54" spans="1:5" s="36" customFormat="1" ht="11.25">
      <c r="A54" s="37"/>
      <c r="C54" s="47"/>
      <c r="D54" s="64"/>
      <c r="E54" s="64"/>
    </row>
    <row r="55" spans="1:5" s="36" customFormat="1" ht="11.25">
      <c r="A55" s="37"/>
      <c r="C55" s="64"/>
      <c r="D55" s="64"/>
      <c r="E55" s="64"/>
    </row>
    <row r="56" spans="1:5" s="18" customFormat="1" ht="18.75">
      <c r="A56" s="14" t="s">
        <v>11</v>
      </c>
      <c r="B56" s="15" t="s">
        <v>28</v>
      </c>
      <c r="C56" s="44">
        <f>C58+C65+C67</f>
        <v>1545294056</v>
      </c>
      <c r="D56" s="44">
        <f t="shared" si="8" ref="D56:E56">D58+D65+D67</f>
        <v>38248418</v>
      </c>
      <c r="E56" s="44">
        <f t="shared" si="8"/>
        <v>1583542474</v>
      </c>
    </row>
    <row r="57" spans="1:5" s="36" customFormat="1" ht="11.25">
      <c r="A57" s="37"/>
      <c r="C57" s="47"/>
      <c r="D57" s="64"/>
      <c r="E57" s="64"/>
    </row>
    <row r="58" spans="2:5" s="24" customFormat="1" ht="15.75">
      <c r="B58" s="19" t="s">
        <v>5</v>
      </c>
      <c r="C58" s="21">
        <f>SUM(C59:C63)</f>
        <v>1260058233</v>
      </c>
      <c r="D58" s="21">
        <f t="shared" si="9" ref="D58:E58">SUM(D59:D63)</f>
        <v>45663853</v>
      </c>
      <c r="E58" s="21">
        <f t="shared" si="9"/>
        <v>1305722086</v>
      </c>
    </row>
    <row r="59" spans="2:5" s="2" customFormat="1" ht="15">
      <c r="B59" s="22" t="s">
        <v>19</v>
      </c>
      <c r="C59" s="46">
        <v>789252030</v>
      </c>
      <c r="D59" s="46">
        <v>31849105</v>
      </c>
      <c r="E59" s="46">
        <f t="shared" si="10" ref="E59:E63">C59+D59</f>
        <v>821101135</v>
      </c>
    </row>
    <row r="60" spans="2:5" s="2" customFormat="1" ht="15">
      <c r="B60" s="22" t="s">
        <v>22</v>
      </c>
      <c r="C60" s="46">
        <v>43763751</v>
      </c>
      <c r="D60" s="46">
        <v>0</v>
      </c>
      <c r="E60" s="46">
        <f t="shared" si="10"/>
        <v>43763751</v>
      </c>
    </row>
    <row r="61" spans="2:6" s="2" customFormat="1" ht="15">
      <c r="B61" s="22" t="s">
        <v>23</v>
      </c>
      <c r="C61" s="46">
        <v>287655958</v>
      </c>
      <c r="D61" s="46">
        <v>5386095</v>
      </c>
      <c r="E61" s="46">
        <f t="shared" si="10"/>
        <v>293042053</v>
      </c>
      <c r="F61" s="46"/>
    </row>
    <row r="62" spans="2:5" s="2" customFormat="1" ht="15">
      <c r="B62" s="22" t="s">
        <v>25</v>
      </c>
      <c r="C62" s="46">
        <v>133352577</v>
      </c>
      <c r="D62" s="46">
        <v>6667629</v>
      </c>
      <c r="E62" s="46">
        <f t="shared" si="10"/>
        <v>140020206</v>
      </c>
    </row>
    <row r="63" spans="2:5" s="2" customFormat="1" ht="15">
      <c r="B63" s="22" t="s">
        <v>33</v>
      </c>
      <c r="C63" s="46">
        <v>6033917</v>
      </c>
      <c r="D63" s="46">
        <v>1761024</v>
      </c>
      <c r="E63" s="46">
        <f t="shared" si="10"/>
        <v>7794941</v>
      </c>
    </row>
    <row r="64" spans="2:5" s="36" customFormat="1" ht="11.25">
      <c r="B64" s="38"/>
      <c r="C64" s="47"/>
      <c r="D64" s="64"/>
      <c r="E64" s="64"/>
    </row>
    <row r="65" spans="2:5" s="19" customFormat="1" ht="15.75">
      <c r="B65" s="19" t="s">
        <v>26</v>
      </c>
      <c r="C65" s="21">
        <v>285235823</v>
      </c>
      <c r="D65" s="21">
        <v>-8376906</v>
      </c>
      <c r="E65" s="21">
        <f>C65+D65</f>
        <v>276858917</v>
      </c>
    </row>
    <row r="66" spans="3:5" ht="12.75">
      <c r="C66" s="31"/>
      <c r="D66" s="31"/>
      <c r="E66" s="31"/>
    </row>
    <row r="67" spans="2:5" s="39" customFormat="1" ht="15.75">
      <c r="B67" s="39" t="s">
        <v>60</v>
      </c>
      <c r="C67" s="21">
        <v>0</v>
      </c>
      <c r="D67" s="21">
        <v>961471</v>
      </c>
      <c r="E67" s="21">
        <f>C67+D67</f>
        <v>961471</v>
      </c>
    </row>
    <row r="68" spans="3:5" ht="12.75">
      <c r="C68" s="31"/>
      <c r="D68" s="31"/>
      <c r="E68" s="31"/>
    </row>
    <row r="69" spans="3:5" ht="12.75">
      <c r="C69" s="31"/>
      <c r="D69" s="31"/>
      <c r="E69" s="31"/>
    </row>
    <row r="70" spans="1:5" s="18" customFormat="1" ht="18.75">
      <c r="A70" s="78" t="s">
        <v>12</v>
      </c>
      <c r="B70" s="78" t="s">
        <v>37</v>
      </c>
      <c r="C70" s="79">
        <f>C72+C75</f>
        <v>384961</v>
      </c>
      <c r="D70" s="79">
        <f t="shared" si="11" ref="D70:E70">D72+D75</f>
        <v>300</v>
      </c>
      <c r="E70" s="79">
        <f t="shared" si="11"/>
        <v>385261</v>
      </c>
    </row>
    <row r="71" spans="3:5" s="36" customFormat="1" ht="11.25">
      <c r="C71" s="47"/>
      <c r="D71" s="64"/>
      <c r="E71" s="64"/>
    </row>
    <row r="72" spans="2:5" s="19" customFormat="1" ht="15.75">
      <c r="B72" s="19" t="s">
        <v>5</v>
      </c>
      <c r="C72" s="21">
        <f>SUM(C73:C73)</f>
        <v>329205</v>
      </c>
      <c r="D72" s="21">
        <f t="shared" si="12" ref="D72:E72">SUM(D73:D73)</f>
        <v>-343</v>
      </c>
      <c r="E72" s="21">
        <f t="shared" si="12"/>
        <v>328862</v>
      </c>
    </row>
    <row r="73" spans="2:5" s="2" customFormat="1" ht="15">
      <c r="B73" s="22" t="s">
        <v>19</v>
      </c>
      <c r="C73" s="46">
        <v>329205</v>
      </c>
      <c r="D73" s="46">
        <v>-343</v>
      </c>
      <c r="E73" s="46">
        <f t="shared" si="13" ref="E73">C73+D73</f>
        <v>328862</v>
      </c>
    </row>
    <row r="74" spans="2:5" s="36" customFormat="1" ht="11.25">
      <c r="B74" s="38"/>
      <c r="C74" s="47"/>
      <c r="D74" s="64"/>
      <c r="E74" s="64"/>
    </row>
    <row r="75" spans="1:5" s="19" customFormat="1" ht="15.75">
      <c r="A75" s="25"/>
      <c r="B75" s="19" t="s">
        <v>26</v>
      </c>
      <c r="C75" s="21">
        <v>55756</v>
      </c>
      <c r="D75" s="21">
        <v>643</v>
      </c>
      <c r="E75" s="21">
        <f>C75+D75</f>
        <v>56399</v>
      </c>
    </row>
    <row r="76" spans="1:5" s="4" customFormat="1" ht="15">
      <c r="A76" s="16"/>
      <c r="C76" s="46"/>
      <c r="D76" s="46"/>
      <c r="E76" s="46"/>
    </row>
    <row r="77" spans="1:5" s="4" customFormat="1" ht="15">
      <c r="A77" s="16"/>
      <c r="C77" s="46"/>
      <c r="D77" s="46"/>
      <c r="E77" s="46"/>
    </row>
    <row r="78" spans="1:5" s="4" customFormat="1" ht="15">
      <c r="A78" s="16"/>
      <c r="C78" s="46"/>
      <c r="D78" s="46"/>
      <c r="E78" s="46"/>
    </row>
    <row r="79" spans="1:5" s="4" customFormat="1" ht="15">
      <c r="A79" s="16"/>
      <c r="C79" s="46"/>
      <c r="D79" s="46"/>
      <c r="E79" s="46"/>
    </row>
    <row r="80" spans="1:5" s="4" customFormat="1" ht="15">
      <c r="A80" s="16"/>
      <c r="C80" s="46"/>
      <c r="D80" s="46"/>
      <c r="E80" s="46"/>
    </row>
    <row r="81" spans="1:5" s="4" customFormat="1" ht="15">
      <c r="A81" s="16"/>
      <c r="C81" s="46"/>
      <c r="D81" s="46"/>
      <c r="E81" s="46"/>
    </row>
    <row r="82" spans="3:5" s="4" customFormat="1" ht="15">
      <c r="C82" s="45"/>
      <c r="D82" s="46"/>
      <c r="E82" s="46"/>
    </row>
    <row r="83" spans="1:5" s="18" customFormat="1" ht="18.75">
      <c r="A83" s="76" t="s">
        <v>13</v>
      </c>
      <c r="B83" s="77" t="s">
        <v>58</v>
      </c>
      <c r="C83" s="58">
        <f>C84+C93</f>
        <v>191206992</v>
      </c>
      <c r="D83" s="58">
        <f t="shared" si="14" ref="D83:E83">D84+D93</f>
        <v>-27157098</v>
      </c>
      <c r="E83" s="58">
        <f t="shared" si="14"/>
        <v>164049894</v>
      </c>
    </row>
    <row r="84" spans="1:5" s="19" customFormat="1" ht="15.75">
      <c r="A84" s="26"/>
      <c r="B84" s="19" t="s">
        <v>14</v>
      </c>
      <c r="C84" s="21">
        <f>C86+C87+C89-C90</f>
        <v>190924468</v>
      </c>
      <c r="D84" s="21">
        <f t="shared" si="15" ref="D84:E84">D86+D87+D89-D90</f>
        <v>-27157098</v>
      </c>
      <c r="E84" s="21">
        <f t="shared" si="15"/>
        <v>163767370</v>
      </c>
    </row>
    <row r="85" spans="1:5" s="4" customFormat="1" ht="15">
      <c r="A85" s="27"/>
      <c r="B85" s="59" t="s">
        <v>41</v>
      </c>
      <c r="C85" s="46">
        <f>C86+C87</f>
        <v>35204949</v>
      </c>
      <c r="D85" s="46">
        <f t="shared" si="16" ref="D85:E85">D86+D87</f>
        <v>-10680509</v>
      </c>
      <c r="E85" s="46">
        <f t="shared" si="16"/>
        <v>24524440</v>
      </c>
    </row>
    <row r="86" spans="1:5" s="4" customFormat="1" ht="15">
      <c r="A86" s="27"/>
      <c r="B86" s="28" t="s">
        <v>46</v>
      </c>
      <c r="C86" s="46">
        <v>105194535</v>
      </c>
      <c r="D86" s="46">
        <v>-4417724</v>
      </c>
      <c r="E86" s="46">
        <f>C86+D86</f>
        <v>100776811</v>
      </c>
    </row>
    <row r="87" spans="1:5" s="4" customFormat="1" ht="15">
      <c r="A87" s="27"/>
      <c r="B87" s="28" t="s">
        <v>47</v>
      </c>
      <c r="C87" s="74">
        <v>-69989586</v>
      </c>
      <c r="D87" s="74">
        <v>-6262785</v>
      </c>
      <c r="E87" s="74">
        <f>C87+D87</f>
        <v>-76252371</v>
      </c>
    </row>
    <row r="88" spans="1:5" s="4" customFormat="1" ht="15">
      <c r="A88" s="27"/>
      <c r="B88" s="60" t="s">
        <v>42</v>
      </c>
      <c r="C88" s="46">
        <f>C89-C90</f>
        <v>155719519</v>
      </c>
      <c r="D88" s="46">
        <f t="shared" si="17" ref="D88:E88">D89-D90</f>
        <v>-16476589</v>
      </c>
      <c r="E88" s="46">
        <f t="shared" si="17"/>
        <v>139242930</v>
      </c>
    </row>
    <row r="89" spans="1:5" ht="12.75">
      <c r="A89" s="29"/>
      <c r="B89" s="61" t="s">
        <v>20</v>
      </c>
      <c r="C89" s="31">
        <v>155815895</v>
      </c>
      <c r="D89" s="31">
        <v>12249</v>
      </c>
      <c r="E89" s="31">
        <f>C89+D89</f>
        <v>155828144</v>
      </c>
    </row>
    <row r="90" spans="1:5" ht="12.75">
      <c r="A90" s="29"/>
      <c r="B90" s="61" t="s">
        <v>21</v>
      </c>
      <c r="C90" s="31">
        <f>C21+C89+C86+C87-C56</f>
        <v>96376</v>
      </c>
      <c r="D90" s="31">
        <f>D21+D89+D86+D87-D56</f>
        <v>16488838</v>
      </c>
      <c r="E90" s="31">
        <f>E21+E89+E86+E87-E56</f>
        <v>16585214</v>
      </c>
    </row>
    <row r="91" spans="1:5" s="36" customFormat="1" ht="11.25">
      <c r="A91" s="62"/>
      <c r="B91" s="63"/>
      <c r="C91" s="64"/>
      <c r="D91" s="64"/>
      <c r="E91" s="64"/>
    </row>
    <row r="92" spans="1:5" s="36" customFormat="1" ht="11.25">
      <c r="A92" s="62"/>
      <c r="B92" s="65"/>
      <c r="C92" s="66"/>
      <c r="D92" s="66"/>
      <c r="E92" s="66"/>
    </row>
    <row r="93" spans="2:5" s="19" customFormat="1" ht="15.75">
      <c r="B93" s="19" t="s">
        <v>40</v>
      </c>
      <c r="C93" s="21">
        <f>C94-C95</f>
        <v>282524</v>
      </c>
      <c r="D93" s="21">
        <f t="shared" si="18" ref="D93:E93">D94-D95</f>
        <v>0</v>
      </c>
      <c r="E93" s="21">
        <f t="shared" si="18"/>
        <v>282524</v>
      </c>
    </row>
    <row r="94" spans="1:5" ht="12.75">
      <c r="A94" s="29"/>
      <c r="B94" s="30" t="s">
        <v>20</v>
      </c>
      <c r="C94" s="31">
        <v>336334</v>
      </c>
      <c r="D94" s="31">
        <v>0</v>
      </c>
      <c r="E94" s="31">
        <f>C94+D94</f>
        <v>336334</v>
      </c>
    </row>
    <row r="95" spans="1:5" ht="12.75">
      <c r="A95" s="29"/>
      <c r="B95" s="30" t="s">
        <v>21</v>
      </c>
      <c r="C95" s="31">
        <f>C48+C94-C70</f>
        <v>53810</v>
      </c>
      <c r="D95" s="31">
        <f>D48+D94-D70</f>
        <v>0</v>
      </c>
      <c r="E95" s="31">
        <f>E48+E94-E70</f>
        <v>53810</v>
      </c>
    </row>
    <row r="96" spans="3:3" s="4" customFormat="1" ht="15">
      <c r="C96" s="2"/>
    </row>
    <row r="97" spans="3:3" s="4" customFormat="1" ht="15">
      <c r="C97" s="2"/>
    </row>
    <row r="98" spans="3:3" s="4" customFormat="1" ht="15">
      <c r="C98" s="2"/>
    </row>
    <row r="99" spans="2:5" s="24" customFormat="1" ht="16.5">
      <c r="B99" s="32" t="s">
        <v>44</v>
      </c>
      <c r="C99" s="6"/>
      <c r="D99" s="6"/>
      <c r="E99" s="6" t="s">
        <v>51</v>
      </c>
    </row>
    <row r="100" spans="3:3" s="4" customFormat="1" ht="15">
      <c r="C100" s="2"/>
    </row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</sheetData>
  <mergeCells count="1">
    <mergeCell ref="A10:E10"/>
  </mergeCells>
  <pageMargins left="0.5905511811023623" right="0.5905511811023623" top="0.3937007874015748" bottom="0.3937007874015748" header="0.5118110236220472" footer="0.11811023622047245"/>
  <pageSetup orientation="portrait" paperSize="9" scale="7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pielikums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2024-11-06T08:53:40Z</cp:lastPrinted>
  <dcterms:created xsi:type="dcterms:W3CDTF">1998-03-21T09:13:21Z</dcterms:created>
  <dcterms:modified xsi:type="dcterms:W3CDTF">2024-11-21T12:02:19Z</dcterms:modified>
  <cp:category/>
</cp:coreProperties>
</file>